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95" activeTab="2"/>
  </bookViews>
  <sheets>
    <sheet name="Plantilla Presupuesto 2022" sheetId="5" r:id="rId1"/>
    <sheet name="Plantilla Ejecución-2022" sheetId="3" r:id="rId2"/>
    <sheet name="Plantilla Ejecución-2022 (oai)" sheetId="4" r:id="rId3"/>
    <sheet name="Hoja1" sheetId="1" r:id="rId4"/>
  </sheets>
  <externalReferences>
    <externalReference r:id="rId5"/>
  </externalReferences>
  <definedNames>
    <definedName name="_xlnm.Print_Area" localSheetId="1">'Plantilla Ejecución-2022'!$A$1:$O$98</definedName>
    <definedName name="_xlnm.Print_Area" localSheetId="2">'Plantilla Ejecución-2022 (oai)'!$A$1:$N$107</definedName>
    <definedName name="_xlnm.Print_Area" localSheetId="0">'Plantilla Presupuesto 2022'!$A$1:$C$104</definedName>
    <definedName name="Región">'[1]Criterios - No tocar'!$B$1:$K$1</definedName>
    <definedName name="Trimestre">'[1]Criterios - No tocar'!$M$2:$M$6</definedName>
  </definedNames>
  <calcPr calcId="152511"/>
</workbook>
</file>

<file path=xl/calcChain.xml><?xml version="1.0" encoding="utf-8"?>
<calcChain xmlns="http://schemas.openxmlformats.org/spreadsheetml/2006/main">
  <c r="B51" i="5" l="1"/>
  <c r="M9" i="3" l="1"/>
  <c r="L56" i="4" l="1"/>
  <c r="E24" i="4" l="1"/>
  <c r="H54" i="4" l="1"/>
  <c r="H53" i="4"/>
  <c r="H52" i="4"/>
  <c r="H24" i="4"/>
  <c r="G31" i="4" l="1"/>
  <c r="G30" i="4"/>
  <c r="G27" i="4"/>
  <c r="G24" i="4"/>
  <c r="G9" i="3"/>
  <c r="F52" i="4" l="1"/>
  <c r="F34" i="4"/>
  <c r="F30" i="4"/>
  <c r="F29" i="4"/>
  <c r="F28" i="4"/>
  <c r="F27" i="4"/>
  <c r="F26" i="4"/>
  <c r="F24" i="4"/>
  <c r="F22" i="4"/>
  <c r="F17" i="4"/>
  <c r="F16" i="4"/>
  <c r="E53" i="4" l="1"/>
  <c r="E54" i="4"/>
  <c r="E55" i="4"/>
  <c r="E56" i="4"/>
  <c r="E57" i="4"/>
  <c r="E58" i="4"/>
  <c r="E59" i="4"/>
  <c r="E52" i="4"/>
  <c r="E37" i="4"/>
  <c r="E38" i="4"/>
  <c r="E39" i="4"/>
  <c r="E40" i="4"/>
  <c r="E41" i="4"/>
  <c r="E42" i="4"/>
  <c r="E36" i="4"/>
  <c r="E27" i="4"/>
  <c r="E28" i="4"/>
  <c r="E29" i="4"/>
  <c r="E30" i="4"/>
  <c r="E31" i="4"/>
  <c r="E32" i="4"/>
  <c r="E33" i="4"/>
  <c r="E34" i="4"/>
  <c r="E26" i="4"/>
  <c r="E17" i="4"/>
  <c r="E18" i="4"/>
  <c r="E19" i="4"/>
  <c r="E20" i="4"/>
  <c r="E21" i="4"/>
  <c r="E22" i="4"/>
  <c r="E23" i="4"/>
  <c r="E16" i="4"/>
  <c r="E11" i="4"/>
  <c r="E12" i="4"/>
  <c r="E13" i="4"/>
  <c r="E14" i="4"/>
  <c r="E10" i="4"/>
  <c r="D53" i="4"/>
  <c r="D54" i="4"/>
  <c r="D55" i="4"/>
  <c r="D56" i="4"/>
  <c r="D57" i="4"/>
  <c r="D58" i="4"/>
  <c r="D59" i="4"/>
  <c r="D60" i="4"/>
  <c r="D52" i="4"/>
  <c r="D37" i="4"/>
  <c r="D38" i="4"/>
  <c r="D39" i="4"/>
  <c r="D40" i="4"/>
  <c r="D41" i="4"/>
  <c r="D42" i="4"/>
  <c r="D36" i="4"/>
  <c r="D27" i="4"/>
  <c r="D28" i="4"/>
  <c r="D29" i="4"/>
  <c r="D30" i="4"/>
  <c r="D31" i="4"/>
  <c r="D32" i="4"/>
  <c r="D33" i="4"/>
  <c r="D34" i="4"/>
  <c r="D26" i="4"/>
  <c r="D17" i="4"/>
  <c r="D18" i="4"/>
  <c r="D19" i="4"/>
  <c r="D20" i="4"/>
  <c r="D21" i="4"/>
  <c r="D22" i="4"/>
  <c r="D23" i="4"/>
  <c r="D24" i="4"/>
  <c r="D16" i="4"/>
  <c r="D11" i="4"/>
  <c r="D12" i="4"/>
  <c r="D13" i="4"/>
  <c r="D14" i="4"/>
  <c r="D10" i="4"/>
  <c r="C53" i="4"/>
  <c r="C54" i="4"/>
  <c r="C55" i="4"/>
  <c r="C56" i="4"/>
  <c r="C57" i="4"/>
  <c r="C58" i="4"/>
  <c r="C59" i="4"/>
  <c r="C60" i="4"/>
  <c r="C52" i="4"/>
  <c r="C44" i="4"/>
  <c r="C27" i="4"/>
  <c r="C28" i="4"/>
  <c r="C29" i="4"/>
  <c r="C30" i="4"/>
  <c r="C31" i="4"/>
  <c r="C32" i="4"/>
  <c r="C33" i="4"/>
  <c r="C34" i="4"/>
  <c r="C26" i="4"/>
  <c r="C17" i="4"/>
  <c r="C18" i="4"/>
  <c r="C19" i="4"/>
  <c r="C20" i="4"/>
  <c r="C21" i="4"/>
  <c r="C22" i="4"/>
  <c r="C23" i="4"/>
  <c r="C24" i="4"/>
  <c r="C16" i="4"/>
  <c r="C11" i="4"/>
  <c r="C12" i="4"/>
  <c r="C13" i="4"/>
  <c r="C14" i="4"/>
  <c r="C10" i="4"/>
  <c r="B82" i="5" l="1"/>
  <c r="B79" i="5"/>
  <c r="B76" i="5"/>
  <c r="B69" i="5"/>
  <c r="B66" i="5"/>
  <c r="B61" i="5"/>
  <c r="B43" i="5"/>
  <c r="B35" i="5"/>
  <c r="B25" i="5"/>
  <c r="B15" i="5"/>
  <c r="B9" i="5"/>
  <c r="B75" i="5" l="1"/>
  <c r="B84" i="5" s="1"/>
  <c r="B8" i="5"/>
  <c r="B73" i="5" s="1"/>
  <c r="B86" i="5" s="1"/>
  <c r="N53" i="4" l="1"/>
  <c r="N55" i="4"/>
  <c r="N56" i="4"/>
  <c r="N57" i="4"/>
  <c r="N58" i="4"/>
  <c r="N59" i="4"/>
  <c r="N60" i="4"/>
  <c r="N52" i="4"/>
  <c r="N54" i="4"/>
  <c r="N27" i="4" l="1"/>
  <c r="N28" i="4"/>
  <c r="N29" i="4"/>
  <c r="N30" i="4"/>
  <c r="N31" i="4"/>
  <c r="N32" i="4"/>
  <c r="N33" i="4"/>
  <c r="N34" i="4"/>
  <c r="N26" i="4"/>
  <c r="N17" i="4"/>
  <c r="N18" i="4"/>
  <c r="N19" i="4"/>
  <c r="N20" i="4"/>
  <c r="N21" i="4"/>
  <c r="N22" i="4"/>
  <c r="N23" i="4"/>
  <c r="N24" i="4"/>
  <c r="N16" i="4"/>
  <c r="N14" i="4"/>
  <c r="N13" i="4"/>
  <c r="N12" i="4"/>
  <c r="N11" i="4"/>
  <c r="N10" i="4"/>
  <c r="M56" i="4"/>
  <c r="M54" i="4"/>
  <c r="M53" i="4"/>
  <c r="M31" i="4"/>
  <c r="M30" i="4"/>
  <c r="M28" i="4"/>
  <c r="M27" i="4"/>
  <c r="M10" i="4"/>
  <c r="M52" i="4"/>
  <c r="M34" i="4"/>
  <c r="M32" i="4"/>
  <c r="M29" i="4"/>
  <c r="M26" i="4"/>
  <c r="M24" i="4"/>
  <c r="M23" i="4"/>
  <c r="M22" i="4"/>
  <c r="M20" i="4"/>
  <c r="M19" i="4"/>
  <c r="M17" i="4"/>
  <c r="M16" i="4"/>
  <c r="M14" i="4"/>
  <c r="M11" i="4"/>
  <c r="L54" i="4" l="1"/>
  <c r="L53" i="4"/>
  <c r="L52" i="4"/>
  <c r="L34" i="4"/>
  <c r="L32" i="4"/>
  <c r="L31" i="4"/>
  <c r="L30" i="4"/>
  <c r="L29" i="4"/>
  <c r="L28" i="4"/>
  <c r="L26" i="4"/>
  <c r="L24" i="4"/>
  <c r="L23" i="4"/>
  <c r="L22" i="4"/>
  <c r="L20" i="4"/>
  <c r="L19" i="4"/>
  <c r="L17" i="4"/>
  <c r="L16" i="4"/>
  <c r="L14" i="4"/>
  <c r="L11" i="4"/>
  <c r="L10" i="4"/>
  <c r="L9" i="3" l="1"/>
  <c r="K63" i="4" l="1"/>
  <c r="K64" i="4"/>
  <c r="K65" i="4"/>
  <c r="K62" i="4"/>
  <c r="K53" i="4"/>
  <c r="K54" i="4"/>
  <c r="K55" i="4"/>
  <c r="K56" i="4"/>
  <c r="K57" i="4"/>
  <c r="K58" i="4"/>
  <c r="K59" i="4"/>
  <c r="K60" i="4"/>
  <c r="K52" i="4"/>
  <c r="K45" i="4"/>
  <c r="K46" i="4"/>
  <c r="K47" i="4"/>
  <c r="K48" i="4"/>
  <c r="K49" i="4"/>
  <c r="K50" i="4"/>
  <c r="K44" i="4"/>
  <c r="K37" i="4"/>
  <c r="K38" i="4"/>
  <c r="K39" i="4"/>
  <c r="K40" i="4"/>
  <c r="K41" i="4"/>
  <c r="K42" i="4"/>
  <c r="K36" i="4"/>
  <c r="K27" i="4"/>
  <c r="K28" i="4"/>
  <c r="K29" i="4"/>
  <c r="K30" i="4"/>
  <c r="K31" i="4"/>
  <c r="K32" i="4"/>
  <c r="K33" i="4"/>
  <c r="K34" i="4"/>
  <c r="K26" i="4"/>
  <c r="K17" i="4"/>
  <c r="K18" i="4"/>
  <c r="K19" i="4"/>
  <c r="K20" i="4"/>
  <c r="K21" i="4"/>
  <c r="K22" i="4"/>
  <c r="K23" i="4"/>
  <c r="K24" i="4"/>
  <c r="K16" i="4"/>
  <c r="K12" i="4"/>
  <c r="K13" i="4"/>
  <c r="K14" i="4"/>
  <c r="K11" i="4"/>
  <c r="K10" i="4"/>
  <c r="J34" i="4" l="1"/>
  <c r="J32" i="4"/>
  <c r="J28" i="4"/>
  <c r="J27" i="4"/>
  <c r="J23" i="4"/>
  <c r="J22" i="4"/>
  <c r="J20" i="4"/>
  <c r="J17" i="4"/>
  <c r="J16" i="4"/>
  <c r="J14" i="4"/>
  <c r="J10" i="4"/>
  <c r="J83" i="4"/>
  <c r="J81" i="4"/>
  <c r="J80" i="4"/>
  <c r="J78" i="4"/>
  <c r="J77" i="4"/>
  <c r="J72" i="4"/>
  <c r="J71" i="4"/>
  <c r="J70" i="4"/>
  <c r="J68" i="4"/>
  <c r="J67" i="4"/>
  <c r="J65" i="4"/>
  <c r="J64" i="4"/>
  <c r="J63" i="4"/>
  <c r="J62" i="4"/>
  <c r="J60" i="4"/>
  <c r="J59" i="4"/>
  <c r="J58" i="4"/>
  <c r="J57" i="4"/>
  <c r="J56" i="4"/>
  <c r="J55" i="4"/>
  <c r="J54" i="4"/>
  <c r="J53" i="4"/>
  <c r="J52" i="4"/>
  <c r="J50" i="4"/>
  <c r="J49" i="4"/>
  <c r="J48" i="4"/>
  <c r="J47" i="4"/>
  <c r="J46" i="4"/>
  <c r="J45" i="4"/>
  <c r="J44" i="4"/>
  <c r="J42" i="4"/>
  <c r="J41" i="4"/>
  <c r="J40" i="4"/>
  <c r="J39" i="4"/>
  <c r="J38" i="4"/>
  <c r="J37" i="4"/>
  <c r="J36" i="4"/>
  <c r="J33" i="4"/>
  <c r="J31" i="4"/>
  <c r="J30" i="4"/>
  <c r="J29" i="4"/>
  <c r="J26" i="4"/>
  <c r="J24" i="4"/>
  <c r="J21" i="4"/>
  <c r="J19" i="4"/>
  <c r="J18" i="4"/>
  <c r="J13" i="4"/>
  <c r="J12" i="4"/>
  <c r="J11" i="4"/>
  <c r="I52" i="4" l="1"/>
  <c r="I34" i="4"/>
  <c r="I32" i="4"/>
  <c r="I30" i="4"/>
  <c r="I29" i="4"/>
  <c r="I24" i="4"/>
  <c r="I23" i="4"/>
  <c r="I20" i="4"/>
  <c r="I22" i="4"/>
  <c r="I19" i="4"/>
  <c r="I16" i="4"/>
  <c r="I11" i="4"/>
  <c r="I10" i="4"/>
  <c r="I83" i="4"/>
  <c r="I81" i="4"/>
  <c r="I80" i="4"/>
  <c r="I78" i="4"/>
  <c r="I77" i="4"/>
  <c r="I72" i="4"/>
  <c r="I71" i="4"/>
  <c r="I70" i="4"/>
  <c r="I68" i="4"/>
  <c r="I67" i="4"/>
  <c r="I65" i="4"/>
  <c r="I64" i="4"/>
  <c r="I63" i="4"/>
  <c r="I62" i="4"/>
  <c r="I60" i="4"/>
  <c r="I59" i="4"/>
  <c r="I58" i="4"/>
  <c r="I57" i="4"/>
  <c r="I56" i="4"/>
  <c r="I55" i="4"/>
  <c r="I54" i="4"/>
  <c r="I53" i="4"/>
  <c r="I50" i="4"/>
  <c r="I49" i="4"/>
  <c r="I48" i="4"/>
  <c r="I47" i="4"/>
  <c r="I46" i="4"/>
  <c r="I45" i="4"/>
  <c r="I44" i="4"/>
  <c r="I42" i="4"/>
  <c r="I41" i="4"/>
  <c r="I40" i="4"/>
  <c r="I39" i="4"/>
  <c r="I38" i="4"/>
  <c r="I37" i="4"/>
  <c r="I36" i="4"/>
  <c r="I33" i="4"/>
  <c r="I31" i="4"/>
  <c r="I28" i="4"/>
  <c r="I27" i="4"/>
  <c r="I26" i="4"/>
  <c r="I21" i="4"/>
  <c r="I18" i="4"/>
  <c r="I17" i="4"/>
  <c r="I14" i="4"/>
  <c r="I13" i="4"/>
  <c r="I12" i="4"/>
  <c r="H56" i="4" l="1"/>
  <c r="H34" i="4"/>
  <c r="H32" i="4"/>
  <c r="H31" i="4"/>
  <c r="H30" i="4"/>
  <c r="H29" i="4"/>
  <c r="H28" i="4"/>
  <c r="H26" i="4"/>
  <c r="H23" i="4"/>
  <c r="H22" i="4"/>
  <c r="H20" i="4"/>
  <c r="H19" i="4"/>
  <c r="H17" i="4"/>
  <c r="H16" i="4"/>
  <c r="H14" i="4"/>
  <c r="H11" i="4"/>
  <c r="H10" i="4"/>
  <c r="G52" i="4" l="1"/>
  <c r="G34" i="4"/>
  <c r="G32" i="4"/>
  <c r="G29" i="4"/>
  <c r="G28" i="4"/>
  <c r="G26" i="4"/>
  <c r="G23" i="4"/>
  <c r="G22" i="4"/>
  <c r="G20" i="4"/>
  <c r="G19" i="4"/>
  <c r="G17" i="4"/>
  <c r="G16" i="4"/>
  <c r="G61" i="3"/>
  <c r="G35" i="3"/>
  <c r="G43" i="3"/>
  <c r="G66" i="3"/>
  <c r="G69" i="3"/>
  <c r="G11" i="4"/>
  <c r="G10" i="4"/>
  <c r="G15" i="4" l="1"/>
  <c r="G51" i="3"/>
  <c r="G15" i="3"/>
  <c r="G14" i="4"/>
  <c r="G9" i="4" s="1"/>
  <c r="G25" i="3"/>
  <c r="F32" i="4"/>
  <c r="F23" i="4"/>
  <c r="F20" i="4"/>
  <c r="F19" i="4"/>
  <c r="F14" i="4"/>
  <c r="F11" i="4"/>
  <c r="F10" i="4"/>
  <c r="G8" i="3" l="1"/>
  <c r="E83" i="4"/>
  <c r="B83" i="4" s="1"/>
  <c r="E81" i="4"/>
  <c r="B81" i="4" s="1"/>
  <c r="E80" i="4"/>
  <c r="B80" i="4" s="1"/>
  <c r="E78" i="4"/>
  <c r="B78" i="4" s="1"/>
  <c r="E77" i="4"/>
  <c r="B77" i="4" s="1"/>
  <c r="E72" i="4"/>
  <c r="E71" i="4"/>
  <c r="E70" i="4"/>
  <c r="E68" i="4"/>
  <c r="E67" i="4"/>
  <c r="E65" i="4"/>
  <c r="E64" i="4"/>
  <c r="E63" i="4"/>
  <c r="E62" i="4"/>
  <c r="E60" i="4"/>
  <c r="E50" i="4"/>
  <c r="E49" i="4"/>
  <c r="E48" i="4"/>
  <c r="E47" i="4"/>
  <c r="E46" i="4"/>
  <c r="E45" i="4"/>
  <c r="E44" i="4"/>
  <c r="E69" i="4" l="1"/>
  <c r="E66" i="4"/>
  <c r="E61" i="4"/>
  <c r="D82" i="4"/>
  <c r="D79" i="4"/>
  <c r="D76" i="4"/>
  <c r="D84" i="4" l="1"/>
  <c r="D75" i="4"/>
  <c r="C82" i="4"/>
  <c r="C76" i="4"/>
  <c r="C79" i="4"/>
  <c r="B72" i="4"/>
  <c r="B71" i="4"/>
  <c r="B70" i="4"/>
  <c r="N69" i="4"/>
  <c r="M69" i="4"/>
  <c r="L69" i="4"/>
  <c r="K69" i="4"/>
  <c r="J69" i="4"/>
  <c r="I69" i="4"/>
  <c r="H69" i="4"/>
  <c r="G69" i="4"/>
  <c r="F69" i="4"/>
  <c r="D69" i="4"/>
  <c r="C69" i="4"/>
  <c r="B68" i="4"/>
  <c r="B67" i="4"/>
  <c r="N66" i="4"/>
  <c r="M66" i="4"/>
  <c r="L66" i="4"/>
  <c r="K66" i="4"/>
  <c r="J66" i="4"/>
  <c r="I66" i="4"/>
  <c r="H66" i="4"/>
  <c r="G66" i="4"/>
  <c r="F66" i="4"/>
  <c r="D66" i="4"/>
  <c r="C66" i="4"/>
  <c r="B65" i="4"/>
  <c r="B64" i="4"/>
  <c r="B63" i="4"/>
  <c r="B62" i="4"/>
  <c r="N61" i="4"/>
  <c r="M61" i="4"/>
  <c r="L61" i="4"/>
  <c r="K61" i="4"/>
  <c r="J61" i="4"/>
  <c r="I61" i="4"/>
  <c r="H61" i="4"/>
  <c r="G61" i="4"/>
  <c r="F61" i="4"/>
  <c r="D61" i="4"/>
  <c r="C61" i="4"/>
  <c r="B60" i="4"/>
  <c r="B59" i="4"/>
  <c r="B58" i="4"/>
  <c r="B57" i="4"/>
  <c r="B56" i="4"/>
  <c r="B55" i="4"/>
  <c r="B54" i="4"/>
  <c r="B53" i="4"/>
  <c r="B52" i="4"/>
  <c r="N51" i="4"/>
  <c r="M51" i="4"/>
  <c r="L51" i="4"/>
  <c r="K51" i="4"/>
  <c r="J51" i="4"/>
  <c r="I51" i="4"/>
  <c r="H51" i="4"/>
  <c r="G51" i="4"/>
  <c r="F51" i="4"/>
  <c r="E51" i="4"/>
  <c r="D51" i="4"/>
  <c r="C51" i="4"/>
  <c r="B50" i="4"/>
  <c r="B49" i="4"/>
  <c r="B48" i="4"/>
  <c r="B47" i="4"/>
  <c r="B46" i="4"/>
  <c r="B45" i="4"/>
  <c r="B44" i="4"/>
  <c r="N43" i="4"/>
  <c r="M43" i="4"/>
  <c r="L43" i="4"/>
  <c r="K43" i="4"/>
  <c r="J43" i="4"/>
  <c r="I43" i="4"/>
  <c r="H43" i="4"/>
  <c r="G43" i="4"/>
  <c r="F43" i="4"/>
  <c r="E43" i="4"/>
  <c r="D43" i="4"/>
  <c r="B42" i="4"/>
  <c r="B41" i="4"/>
  <c r="B40" i="4"/>
  <c r="B39" i="4"/>
  <c r="B38" i="4"/>
  <c r="B37" i="4"/>
  <c r="B36" i="4"/>
  <c r="N35" i="4"/>
  <c r="M35" i="4"/>
  <c r="L35" i="4"/>
  <c r="K35" i="4"/>
  <c r="J35" i="4"/>
  <c r="I35" i="4"/>
  <c r="H35" i="4"/>
  <c r="G35" i="4"/>
  <c r="F35" i="4"/>
  <c r="E35" i="4"/>
  <c r="D35" i="4"/>
  <c r="C35" i="4"/>
  <c r="B34" i="4"/>
  <c r="B33" i="4"/>
  <c r="B32" i="4"/>
  <c r="B31" i="4"/>
  <c r="B30" i="4"/>
  <c r="B29" i="4"/>
  <c r="B28" i="4"/>
  <c r="B27" i="4"/>
  <c r="B26" i="4"/>
  <c r="N25" i="4"/>
  <c r="M25" i="4"/>
  <c r="L25" i="4"/>
  <c r="K25" i="4"/>
  <c r="J25" i="4"/>
  <c r="I25" i="4"/>
  <c r="H25" i="4"/>
  <c r="G25" i="4"/>
  <c r="F25" i="4"/>
  <c r="E25" i="4"/>
  <c r="D25" i="4"/>
  <c r="B24" i="4"/>
  <c r="B23" i="4"/>
  <c r="B22" i="4"/>
  <c r="B21" i="4"/>
  <c r="B20" i="4"/>
  <c r="B19" i="4"/>
  <c r="B18" i="4"/>
  <c r="B17" i="4"/>
  <c r="B16" i="4"/>
  <c r="N15" i="4"/>
  <c r="M15" i="4"/>
  <c r="L15" i="4"/>
  <c r="K15" i="4"/>
  <c r="J15" i="4"/>
  <c r="I15" i="4"/>
  <c r="H15" i="4"/>
  <c r="F15" i="4"/>
  <c r="E15" i="4"/>
  <c r="D15" i="4"/>
  <c r="B14" i="4"/>
  <c r="B13" i="4"/>
  <c r="B12" i="4"/>
  <c r="B11" i="4"/>
  <c r="B10" i="4"/>
  <c r="N9" i="4"/>
  <c r="M9" i="4"/>
  <c r="L9" i="4"/>
  <c r="K9" i="4"/>
  <c r="J9" i="4"/>
  <c r="I9" i="4"/>
  <c r="H9" i="4"/>
  <c r="F9" i="4"/>
  <c r="E9" i="4"/>
  <c r="D9" i="4"/>
  <c r="AA8" i="4"/>
  <c r="T8" i="4"/>
  <c r="U8" i="4" s="1"/>
  <c r="V8" i="4" s="1"/>
  <c r="G8" i="4" l="1"/>
  <c r="O8" i="4" s="1"/>
  <c r="N8" i="4"/>
  <c r="L8" i="4"/>
  <c r="J8" i="4"/>
  <c r="H8" i="4"/>
  <c r="F8" i="4"/>
  <c r="C84" i="4"/>
  <c r="E8" i="4"/>
  <c r="E73" i="4" s="1"/>
  <c r="E86" i="4" s="1"/>
  <c r="I8" i="4"/>
  <c r="M8" i="4"/>
  <c r="C75" i="4"/>
  <c r="K8" i="4"/>
  <c r="B69" i="4"/>
  <c r="B61" i="4"/>
  <c r="B51" i="4"/>
  <c r="B9" i="4"/>
  <c r="B43" i="4"/>
  <c r="B35" i="4"/>
  <c r="D8" i="4"/>
  <c r="D73" i="4" s="1"/>
  <c r="D86" i="4" s="1"/>
  <c r="C15" i="4"/>
  <c r="C25" i="4"/>
  <c r="C43" i="4"/>
  <c r="B66" i="4"/>
  <c r="W8" i="4"/>
  <c r="X8" i="4" s="1"/>
  <c r="Y8" i="4" s="1"/>
  <c r="B15" i="4"/>
  <c r="B25" i="4"/>
  <c r="C9" i="4"/>
  <c r="Z7" i="4" l="1"/>
  <c r="AA7" i="4" s="1"/>
  <c r="C8" i="4"/>
  <c r="C73" i="4" s="1"/>
  <c r="C86" i="4" s="1"/>
  <c r="B8" i="4"/>
  <c r="B73" i="4" s="1"/>
  <c r="B86" i="4" s="1"/>
  <c r="B16" i="3" l="1"/>
  <c r="B11" i="3"/>
  <c r="B10" i="3"/>
  <c r="B13" i="3"/>
  <c r="B17" i="3"/>
  <c r="J69" i="3" l="1"/>
  <c r="J66" i="3"/>
  <c r="J61" i="3"/>
  <c r="J51" i="3"/>
  <c r="J43" i="3"/>
  <c r="J35" i="3"/>
  <c r="J25" i="3"/>
  <c r="J15" i="3"/>
  <c r="J9" i="3"/>
  <c r="J8" i="3" l="1"/>
  <c r="J73" i="3" s="1"/>
  <c r="B72" i="3" l="1"/>
  <c r="B71" i="3"/>
  <c r="B70" i="3"/>
  <c r="N69" i="3"/>
  <c r="M69" i="3"/>
  <c r="L69" i="3"/>
  <c r="K69" i="3"/>
  <c r="I69" i="3"/>
  <c r="H69" i="3"/>
  <c r="F69" i="3"/>
  <c r="E69" i="3"/>
  <c r="D69" i="3"/>
  <c r="C69" i="3"/>
  <c r="B68" i="3"/>
  <c r="B67" i="3"/>
  <c r="N66" i="3"/>
  <c r="M66" i="3"/>
  <c r="L66" i="3"/>
  <c r="K66" i="3"/>
  <c r="I66" i="3"/>
  <c r="H66" i="3"/>
  <c r="F66" i="3"/>
  <c r="E66" i="3"/>
  <c r="D66" i="3"/>
  <c r="C66" i="3"/>
  <c r="B65" i="3"/>
  <c r="B64" i="3"/>
  <c r="B63" i="3"/>
  <c r="B62" i="3"/>
  <c r="N61" i="3"/>
  <c r="M61" i="3"/>
  <c r="L61" i="3"/>
  <c r="K61" i="3"/>
  <c r="I61" i="3"/>
  <c r="H61" i="3"/>
  <c r="F61" i="3"/>
  <c r="E61" i="3"/>
  <c r="D61" i="3"/>
  <c r="C61" i="3"/>
  <c r="B60" i="3"/>
  <c r="B59" i="3"/>
  <c r="B58" i="3"/>
  <c r="B57" i="3"/>
  <c r="B56" i="3"/>
  <c r="B55" i="3"/>
  <c r="B53" i="3"/>
  <c r="H51" i="3"/>
  <c r="F51" i="3"/>
  <c r="D51" i="3"/>
  <c r="B52" i="3"/>
  <c r="N51" i="3"/>
  <c r="M51" i="3"/>
  <c r="L51" i="3"/>
  <c r="K51" i="3"/>
  <c r="I51" i="3"/>
  <c r="B50" i="3"/>
  <c r="E51" i="3"/>
  <c r="C51" i="3"/>
  <c r="B49" i="3"/>
  <c r="B48" i="3"/>
  <c r="B47" i="3"/>
  <c r="B46" i="3"/>
  <c r="B45" i="3"/>
  <c r="H43" i="3"/>
  <c r="F43" i="3"/>
  <c r="D43" i="3"/>
  <c r="B44" i="3"/>
  <c r="N43" i="3"/>
  <c r="M43" i="3"/>
  <c r="L43" i="3"/>
  <c r="K43" i="3"/>
  <c r="I43" i="3"/>
  <c r="E43" i="3"/>
  <c r="C43" i="3"/>
  <c r="B42" i="3"/>
  <c r="B41" i="3"/>
  <c r="B40" i="3"/>
  <c r="B39" i="3"/>
  <c r="B38" i="3"/>
  <c r="B37" i="3"/>
  <c r="B36" i="3"/>
  <c r="N35" i="3"/>
  <c r="M35" i="3"/>
  <c r="L35" i="3"/>
  <c r="K35" i="3"/>
  <c r="I35" i="3"/>
  <c r="H35" i="3"/>
  <c r="F35" i="3"/>
  <c r="E35" i="3"/>
  <c r="D35" i="3"/>
  <c r="C35" i="3"/>
  <c r="B33" i="3"/>
  <c r="B32" i="3"/>
  <c r="B31" i="3"/>
  <c r="B30" i="3"/>
  <c r="E25" i="3"/>
  <c r="B28" i="3"/>
  <c r="B27" i="3"/>
  <c r="H25" i="3"/>
  <c r="F25" i="3"/>
  <c r="D25" i="3"/>
  <c r="B26" i="3"/>
  <c r="N25" i="3"/>
  <c r="M25" i="3"/>
  <c r="L25" i="3"/>
  <c r="K25" i="3"/>
  <c r="I25" i="3"/>
  <c r="C25" i="3"/>
  <c r="B24" i="3"/>
  <c r="B23" i="3"/>
  <c r="B21" i="3"/>
  <c r="B14" i="3"/>
  <c r="F15" i="3"/>
  <c r="D15" i="3"/>
  <c r="N15" i="3"/>
  <c r="M15" i="3"/>
  <c r="L15" i="3"/>
  <c r="L8" i="3" s="1"/>
  <c r="L73" i="3" s="1"/>
  <c r="K15" i="3"/>
  <c r="C15" i="3"/>
  <c r="F9" i="3"/>
  <c r="B12" i="3"/>
  <c r="I9" i="3"/>
  <c r="E9" i="3"/>
  <c r="N9" i="3"/>
  <c r="K9" i="3"/>
  <c r="H9" i="3"/>
  <c r="D9" i="3"/>
  <c r="AA8" i="3"/>
  <c r="T8" i="3"/>
  <c r="U8" i="3" s="1"/>
  <c r="V8" i="3" s="1"/>
  <c r="B69" i="3" l="1"/>
  <c r="B61" i="3"/>
  <c r="B66" i="3"/>
  <c r="B43" i="3"/>
  <c r="B35" i="3"/>
  <c r="N8" i="3"/>
  <c r="N73" i="3" s="1"/>
  <c r="M8" i="3"/>
  <c r="M73" i="3" s="1"/>
  <c r="K8" i="3"/>
  <c r="K73" i="3" s="1"/>
  <c r="E15" i="3"/>
  <c r="E8" i="3" s="1"/>
  <c r="E73" i="3" s="1"/>
  <c r="I15" i="3"/>
  <c r="I8" i="3" s="1"/>
  <c r="I73" i="3" s="1"/>
  <c r="B18" i="3"/>
  <c r="B19" i="3"/>
  <c r="B22" i="3"/>
  <c r="G73" i="3"/>
  <c r="D8" i="3"/>
  <c r="D73" i="3" s="1"/>
  <c r="F8" i="3"/>
  <c r="F73" i="3" s="1"/>
  <c r="H15" i="3"/>
  <c r="H8" i="3" s="1"/>
  <c r="H73" i="3" s="1"/>
  <c r="B20" i="3"/>
  <c r="B29" i="3"/>
  <c r="B34" i="3"/>
  <c r="B54" i="3"/>
  <c r="B51" i="3" s="1"/>
  <c r="W8" i="3"/>
  <c r="X8" i="3" s="1"/>
  <c r="Y8" i="3" s="1"/>
  <c r="C9" i="3"/>
  <c r="C8" i="3" l="1"/>
  <c r="C73" i="3" s="1"/>
  <c r="B25" i="3"/>
  <c r="B15" i="3"/>
  <c r="B9" i="3"/>
  <c r="Z7" i="3"/>
  <c r="AA7" i="3" s="1"/>
  <c r="B8" i="3" l="1"/>
  <c r="B73" i="3" s="1"/>
</calcChain>
</file>

<file path=xl/sharedStrings.xml><?xml version="1.0" encoding="utf-8"?>
<sst xmlns="http://schemas.openxmlformats.org/spreadsheetml/2006/main" count="338" uniqueCount="140">
  <si>
    <t xml:space="preserve">      SERVICIO NACIONAL DE SALUD</t>
  </si>
  <si>
    <t>Notas:</t>
  </si>
  <si>
    <t xml:space="preserve">  HOSPITAL DOCENTE PADRE BILLINI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</si>
  <si>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</si>
  <si>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</si>
  <si>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</si>
  <si>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</si>
  <si>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</si>
  <si>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</si>
  <si>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</si>
  <si>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</si>
  <si>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</si>
  <si>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</si>
  <si>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</si>
  <si>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</si>
  <si>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</si>
  <si>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</si>
  <si>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</si>
  <si>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</si>
  <si>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</si>
  <si>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</si>
  <si>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</si>
  <si>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</si>
  <si>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</si>
  <si>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</si>
  <si>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</si>
  <si>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</si>
  <si>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</si>
  <si>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</si>
  <si>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</si>
  <si>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</si>
  <si>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</si>
  <si>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</si>
  <si>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</si>
  <si>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</si>
  <si>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</si>
  <si>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</si>
  <si>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</si>
  <si>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</si>
  <si>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</si>
  <si>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</si>
  <si>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</si>
  <si>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</si>
  <si>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</si>
  <si>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</si>
  <si>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</si>
  <si>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</si>
  <si>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</si>
  <si>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</si>
  <si>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</si>
  <si>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</si>
  <si>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</si>
  <si>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</si>
  <si>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</si>
  <si>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</si>
  <si>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</si>
  <si>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</si>
  <si>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</si>
  <si>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</si>
  <si>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</si>
  <si>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</si>
  <si>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</si>
  <si>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</si>
  <si>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</si>
  <si>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</si>
  <si>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</si>
  <si>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</si>
  <si>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</si>
  <si>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</si>
  <si>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</si>
  <si>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</si>
  <si>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</si>
  <si>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</si>
  <si>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</si>
  <si>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</si>
  <si>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</si>
  <si>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</si>
  <si>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</si>
  <si>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</si>
  <si>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</si>
  <si>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</si>
  <si>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</si>
  <si>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</si>
  <si>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</si>
  <si>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</si>
  <si>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</si>
  <si>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</si>
  <si>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</si>
  <si>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</si>
  <si>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</si>
  <si>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</si>
  <si>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</si>
  <si>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</si>
  <si>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</si>
  <si>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</si>
  <si>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</si>
  <si>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</si>
  <si>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</si>
  <si>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</si>
  <si>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</si>
  <si>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</si>
  <si>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[CONSOLIDADOS DEL AÑO]</t>
  </si>
  <si>
    <t xml:space="preserve">      APROBADO POR:</t>
  </si>
  <si>
    <t xml:space="preserve">2. Se presenta el gasto por mes; cada mes se debe actualizar </t>
  </si>
  <si>
    <t xml:space="preserve">     el gasto devengado de los meses anteriores. </t>
  </si>
  <si>
    <t xml:space="preserve">      REALIZADO POR:                                                           </t>
  </si>
  <si>
    <t xml:space="preserve">        REVISADO POR:  </t>
  </si>
  <si>
    <t xml:space="preserve">  Administradora HDPB </t>
  </si>
  <si>
    <t xml:space="preserve"> SERVICIO NACIONAL DE SALUD</t>
  </si>
  <si>
    <t xml:space="preserve"> HOSPITAL DOCENTE PADRE BILLINI</t>
  </si>
  <si>
    <t xml:space="preserve">      REALIZADO POR:                                                                    REVISADO POR:                                                                        APROBADO POR:</t>
  </si>
  <si>
    <t xml:space="preserve">                                                    SERVICIO NACIONAL DE SALUD</t>
  </si>
  <si>
    <t xml:space="preserve">Definición de conceptos: </t>
  </si>
  <si>
    <t xml:space="preserve">                                                                   HOSPITAL DOCENTE PADRE BILLINI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</si>
  <si>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</si>
  <si>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</si>
  <si>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                                                                      Presupuesto de Gastos y Aplicaciones Financieras </t>
  </si>
  <si>
    <t xml:space="preserve">                                                                                                                          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</si>
  <si>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</si>
  <si>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</si>
  <si>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Presupuesto Aprobado</t>
  </si>
  <si>
    <t>Presupuesto Modificado</t>
  </si>
  <si>
    <t xml:space="preserve">                                                                                   Director General</t>
  </si>
  <si>
    <t xml:space="preserve">Licda, Dominga Otaño J                                                </t>
  </si>
  <si>
    <t xml:space="preserve">      Enc. Contabilidad HDPB                                                              </t>
  </si>
  <si>
    <t xml:space="preserve">        Director HDPB</t>
  </si>
  <si>
    <t>Lic. Dominga Otaño J.                                                    Lic. Guillermo Bobadilla                                                         Dr. Sergio A. Roquez Cruz</t>
  </si>
  <si>
    <t xml:space="preserve"> Enc. Contabilidad HPB                                                    Administrador HPB                                                                 Director HPB</t>
  </si>
  <si>
    <t xml:space="preserve">                                                                                             Año-2022</t>
  </si>
  <si>
    <t>Fuente: [POA-2022]</t>
  </si>
  <si>
    <t>Preparado por: Lic. Dominga Otaño J                                                                  Revisado Por: Lic. Guillermo Bobadilla</t>
  </si>
  <si>
    <t xml:space="preserve">                               Contadora                                                                                   Sub-Director Administrativo</t>
  </si>
  <si>
    <t xml:space="preserve">                                                                              Dr. Sergio A. Roquez Cruz</t>
  </si>
  <si>
    <t>Año 2022</t>
  </si>
  <si>
    <t xml:space="preserve"> Lic. Guillermo Bobadilla</t>
  </si>
  <si>
    <t>Dr. Sergio A Roquez Cruz</t>
  </si>
  <si>
    <t>Fecha de registro: hasta el 31 de Diciembre de 2022</t>
  </si>
  <si>
    <t>Fecha de imputación: hasta el 31 de Diciembre de 2022</t>
  </si>
  <si>
    <t>Fecha de registro: hasta el 02 de enero de 2022</t>
  </si>
  <si>
    <t>Fecha de imputación: hasta el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</si>
</sst>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3" borderId="1" xfId="0" applyFont="1" applyFill="1" applyBorder="1" applyAlignment="1">
      <alignment horizontal="left" vertical="center" wrapText="1"/>
    </xf>
    <xf numFmtId="43" fontId="2" fillId="3" borderId="1" xfId="1" applyFont="1" applyFill="1" applyBorder="1"/>
    <xf numFmtId="43" fontId="2" fillId="3" borderId="1" xfId="1" applyFont="1" applyFill="1" applyBorder="1" applyAlignment="1">
      <alignment wrapText="1"/>
    </xf>
    <xf numFmtId="9" fontId="0" fillId="0" borderId="0" xfId="2" applyFont="1"/>
    <xf numFmtId="43" fontId="0" fillId="0" borderId="1" xfId="1" applyFont="1" applyBorder="1"/>
    <xf numFmtId="43" fontId="0" fillId="0" borderId="1" xfId="0" applyNumberFormat="1" applyBorder="1"/>
    <xf numFmtId="43" fontId="2" fillId="3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3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64" fontId="0" fillId="0" borderId="1" xfId="0" applyNumberFormat="1" applyBorder="1" applyAlignment="1">
      <alignment vertical="center" wrapText="1"/>
    </xf>
    <xf numFmtId="43" fontId="2" fillId="3" borderId="1" xfId="0" applyNumberFormat="1" applyFont="1" applyFill="1" applyBorder="1" applyAlignment="1">
      <alignment vertical="center" wrapText="1"/>
    </xf>
    <xf numFmtId="43" fontId="0" fillId="3" borderId="1" xfId="0" applyNumberFormat="1" applyFill="1" applyBorder="1"/>
    <xf numFmtId="0" fontId="5" fillId="2" borderId="1" xfId="0" applyFont="1" applyFill="1" applyBorder="1" applyAlignment="1">
      <alignment horizontal="left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2"/>
    </xf>
    <xf numFmtId="43" fontId="7" fillId="0" borderId="1" xfId="1" applyFont="1" applyBorder="1"/>
    <xf numFmtId="43" fontId="7" fillId="0" borderId="1" xfId="1" applyFont="1" applyBorder="1" applyAlignment="1">
      <alignment vertical="center" wrapText="1"/>
    </xf>
    <xf numFmtId="43" fontId="7" fillId="0" borderId="1" xfId="0" applyNumberFormat="1" applyFont="1" applyBorder="1" applyAlignment="1">
      <alignment vertical="center" wrapText="1"/>
    </xf>
    <xf numFmtId="43" fontId="7" fillId="0" borderId="1" xfId="0" applyNumberFormat="1" applyFont="1" applyBorder="1"/>
    <xf numFmtId="43" fontId="7" fillId="0" borderId="1" xfId="0" applyNumberFormat="1" applyFont="1" applyBorder="1" applyAlignment="1">
      <alignment wrapText="1"/>
    </xf>
    <xf numFmtId="43" fontId="7" fillId="0" borderId="1" xfId="1" applyNumberFormat="1" applyFont="1" applyBorder="1"/>
    <xf numFmtId="0" fontId="7" fillId="0" borderId="0" xfId="0" applyFont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15" fontId="0" fillId="0" borderId="0" xfId="0" applyNumberFormat="1" applyBorder="1"/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43" fontId="6" fillId="0" borderId="2" xfId="1" applyFont="1" applyBorder="1" applyAlignment="1">
      <alignment horizontal="left" vertical="center" wrapText="1"/>
    </xf>
    <xf numFmtId="43" fontId="2" fillId="3" borderId="2" xfId="1" applyFont="1" applyFill="1" applyBorder="1" applyAlignment="1">
      <alignment wrapText="1"/>
    </xf>
    <xf numFmtId="43" fontId="7" fillId="0" borderId="2" xfId="1" applyFont="1" applyBorder="1"/>
    <xf numFmtId="43" fontId="7" fillId="0" borderId="2" xfId="0" applyNumberFormat="1" applyFont="1" applyBorder="1"/>
    <xf numFmtId="43" fontId="2" fillId="3" borderId="2" xfId="1" applyFont="1" applyFill="1" applyBorder="1" applyAlignment="1">
      <alignment vertical="center" wrapText="1"/>
    </xf>
    <xf numFmtId="43" fontId="2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3" fontId="2" fillId="3" borderId="2" xfId="0" applyNumberFormat="1" applyFont="1" applyFill="1" applyBorder="1" applyAlignment="1">
      <alignment vertical="center" wrapText="1"/>
    </xf>
    <xf numFmtId="43" fontId="0" fillId="3" borderId="2" xfId="0" applyNumberFormat="1" applyFill="1" applyBorder="1"/>
    <xf numFmtId="43" fontId="0" fillId="0" borderId="2" xfId="0" applyNumberFormat="1" applyBorder="1"/>
    <xf numFmtId="43" fontId="2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indent="2"/>
    </xf>
    <xf numFmtId="43" fontId="7" fillId="0" borderId="0" xfId="1" applyFont="1" applyBorder="1"/>
    <xf numFmtId="0" fontId="2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center" vertical="center"/>
    </xf>
    <xf numFmtId="43" fontId="7" fillId="0" borderId="1" xfId="0" applyNumberFormat="1" applyFont="1" applyFill="1" applyBorder="1"/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39" fontId="2" fillId="0" borderId="0" xfId="1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9" fontId="2" fillId="0" borderId="0" xfId="1" applyNumberFormat="1" applyFont="1" applyFill="1" applyBorder="1" applyAlignment="1">
      <alignment vertical="center" wrapText="1"/>
    </xf>
    <xf numFmtId="43" fontId="2" fillId="0" borderId="0" xfId="1" applyFont="1"/>
    <xf numFmtId="0" fontId="0" fillId="0" borderId="0" xfId="0" applyAlignment="1">
      <alignment horizontal="left" vertical="center" wrapText="1" indent="2"/>
    </xf>
    <xf numFmtId="165" fontId="12" fillId="0" borderId="0" xfId="3" applyNumberFormat="1" applyFont="1" applyFill="1" applyBorder="1" applyAlignment="1" applyProtection="1">
      <alignment vertical="top"/>
      <protection hidden="1"/>
    </xf>
    <xf numFmtId="164" fontId="0" fillId="0" borderId="0" xfId="0" applyNumberFormat="1" applyAlignment="1">
      <alignment vertical="center" wrapText="1"/>
    </xf>
    <xf numFmtId="39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5" fontId="12" fillId="0" borderId="0" xfId="3" applyNumberFormat="1" applyFont="1" applyFill="1" applyBorder="1" applyAlignment="1" applyProtection="1">
      <alignment vertical="top"/>
    </xf>
    <xf numFmtId="0" fontId="2" fillId="4" borderId="5" xfId="0" applyFont="1" applyFill="1" applyBorder="1" applyAlignment="1">
      <alignment horizontal="left" vertical="center" wrapText="1"/>
    </xf>
    <xf numFmtId="39" fontId="2" fillId="4" borderId="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9" fontId="2" fillId="0" borderId="0" xfId="0" applyNumberFormat="1" applyFont="1" applyBorder="1" applyAlignment="1">
      <alignment vertical="center" wrapText="1"/>
    </xf>
    <xf numFmtId="39" fontId="2" fillId="4" borderId="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39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2" fillId="3" borderId="1" xfId="1" applyFont="1" applyFill="1" applyBorder="1" applyAlignment="1">
      <alignment horizontal="right"/>
    </xf>
    <xf numFmtId="43" fontId="2" fillId="3" borderId="1" xfId="1" applyFont="1" applyFill="1" applyBorder="1" applyAlignment="1">
      <alignment horizontal="right" wrapText="1"/>
    </xf>
    <xf numFmtId="39" fontId="7" fillId="0" borderId="1" xfId="1" applyNumberFormat="1" applyFont="1" applyBorder="1"/>
    <xf numFmtId="43" fontId="2" fillId="3" borderId="1" xfId="1" applyFont="1" applyFill="1" applyBorder="1" applyAlignment="1">
      <alignment horizontal="right" vertical="center" wrapText="1"/>
    </xf>
    <xf numFmtId="39" fontId="7" fillId="0" borderId="1" xfId="0" applyNumberFormat="1" applyFont="1" applyBorder="1" applyAlignment="1">
      <alignment wrapText="1"/>
    </xf>
    <xf numFmtId="4" fontId="2" fillId="3" borderId="1" xfId="1" applyNumberFormat="1" applyFont="1" applyFill="1" applyBorder="1"/>
    <xf numFmtId="4" fontId="7" fillId="0" borderId="1" xfId="1" applyNumberFormat="1" applyFont="1" applyBorder="1"/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/>
    <xf numFmtId="43" fontId="2" fillId="3" borderId="1" xfId="1" applyFont="1" applyFill="1" applyBorder="1" applyAlignment="1"/>
    <xf numFmtId="4" fontId="2" fillId="3" borderId="1" xfId="1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0" fillId="3" borderId="1" xfId="0" applyNumberFormat="1" applyFill="1" applyBorder="1"/>
    <xf numFmtId="4" fontId="2" fillId="4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3" fontId="0" fillId="0" borderId="1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">
    <cellStyle name="Millares" xfId="1" builtinId="3"/>
    <cellStyle name="Millares 2" xfId="3"/>
    <cellStyle name="Millares 2 2" xfId="4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</xdr:row>
      <xdr:rowOff>173353</xdr:rowOff>
    </xdr:from>
    <xdr:to>
      <xdr:col>0</xdr:col>
      <xdr:colOff>609600</xdr:colOff>
      <xdr:row>1</xdr:row>
      <xdr:rowOff>238124</xdr:rowOff>
    </xdr:to>
    <xdr:sp macro="" textlink="">
      <xdr:nvSpPr>
        <xdr:cNvPr id="2" name="Rectangle 2"/>
        <xdr:cNvSpPr/>
      </xdr:nvSpPr>
      <xdr:spPr>
        <a:xfrm flipV="1">
          <a:off x="523875" y="411478"/>
          <a:ext cx="85725" cy="6477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85723</xdr:colOff>
      <xdr:row>1</xdr:row>
      <xdr:rowOff>228600</xdr:rowOff>
    </xdr:from>
    <xdr:to>
      <xdr:col>3</xdr:col>
      <xdr:colOff>131442</xdr:colOff>
      <xdr:row>3</xdr:row>
      <xdr:rowOff>19050</xdr:rowOff>
    </xdr:to>
    <xdr:sp macro="" textlink="">
      <xdr:nvSpPr>
        <xdr:cNvPr id="3" name="Rectangle 3"/>
        <xdr:cNvSpPr/>
      </xdr:nvSpPr>
      <xdr:spPr>
        <a:xfrm>
          <a:off x="8467723" y="466725"/>
          <a:ext cx="45719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LOO 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0</xdr:col>
      <xdr:colOff>2171700</xdr:colOff>
      <xdr:row>3</xdr:row>
      <xdr:rowOff>190500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57150" y="66675"/>
          <a:ext cx="2114550" cy="838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6219825</xdr:colOff>
      <xdr:row>0</xdr:row>
      <xdr:rowOff>114301</xdr:rowOff>
    </xdr:from>
    <xdr:to>
      <xdr:col>2</xdr:col>
      <xdr:colOff>838200</xdr:colOff>
      <xdr:row>3</xdr:row>
      <xdr:rowOff>85726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14301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2308648" y="208572"/>
          <a:ext cx="900982" cy="6964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6687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47624</xdr:colOff>
      <xdr:row>0</xdr:row>
      <xdr:rowOff>180974</xdr:rowOff>
    </xdr:from>
    <xdr:to>
      <xdr:col>1</xdr:col>
      <xdr:colOff>85725</xdr:colOff>
      <xdr:row>5</xdr:row>
      <xdr:rowOff>19049</xdr:rowOff>
    </xdr:to>
    <xdr:pic>
      <xdr:nvPicPr>
        <xdr:cNvPr id="9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47624" y="180974"/>
          <a:ext cx="2705101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771525</xdr:colOff>
      <xdr:row>0</xdr:row>
      <xdr:rowOff>200025</xdr:rowOff>
    </xdr:from>
    <xdr:to>
      <xdr:col>13</xdr:col>
      <xdr:colOff>742950</xdr:colOff>
      <xdr:row>4</xdr:row>
      <xdr:rowOff>28575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200025"/>
          <a:ext cx="2000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194598" y="208572"/>
          <a:ext cx="1139107" cy="6964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3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5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5619750</xdr:colOff>
      <xdr:row>0</xdr:row>
      <xdr:rowOff>209551</xdr:rowOff>
    </xdr:from>
    <xdr:to>
      <xdr:col>2</xdr:col>
      <xdr:colOff>809625</xdr:colOff>
      <xdr:row>4</xdr:row>
      <xdr:rowOff>1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0955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wnloads\Formulario%20nuevo%20de%20la%20ejecucion%20presupuestari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Base - No tocar"/>
      <sheetName val="Criterios - No tocar"/>
      <sheetName val="MENE2"/>
      <sheetName val="MENE3"/>
    </sheetNames>
    <sheetDataSet>
      <sheetData sheetId="0" refreshError="1"/>
      <sheetData sheetId="1" refreshError="1"/>
      <sheetData sheetId="2">
        <row r="1">
          <cell r="B1" t="str">
            <v>Metropolitano - '0</v>
          </cell>
          <cell r="C1" t="str">
            <v>Valdesia - I</v>
          </cell>
          <cell r="D1" t="str">
            <v>Norcentral - II</v>
          </cell>
          <cell r="E1" t="str">
            <v>Nordeste - III</v>
          </cell>
          <cell r="F1" t="str">
            <v>Enriquillo - IV</v>
          </cell>
          <cell r="G1" t="str">
            <v>Este - V</v>
          </cell>
          <cell r="H1" t="str">
            <v>El Valle - VI</v>
          </cell>
          <cell r="I1" t="str">
            <v>Cibao Occidental - VII</v>
          </cell>
          <cell r="J1" t="str">
            <v>Cibao Central - VIII</v>
          </cell>
          <cell r="K1" t="str">
            <v>Vacío</v>
          </cell>
        </row>
        <row r="2">
          <cell r="M2" t="str">
            <v>Vacío</v>
          </cell>
        </row>
        <row r="3">
          <cell r="M3" t="str">
            <v>enero  - marzo</v>
          </cell>
        </row>
        <row r="4">
          <cell r="M4" t="str">
            <v>abril - junio</v>
          </cell>
        </row>
        <row r="5">
          <cell r="M5" t="str">
            <v>julio - septiembre</v>
          </cell>
        </row>
        <row r="6">
          <cell r="M6" t="str">
            <v>octubre - Diciembre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view="pageBreakPreview" zoomScaleNormal="100" zoomScaleSheetLayoutView="100" workbookViewId="0">
      <selection activeCell="A99" sqref="A99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5" t="s">
        <v>111</v>
      </c>
      <c r="B1" s="65"/>
      <c r="C1" s="65"/>
      <c r="E1" s="1" t="s">
        <v>112</v>
      </c>
    </row>
    <row r="2" spans="1:5" ht="18.75" x14ac:dyDescent="0.25">
      <c r="A2" s="66" t="s">
        <v>113</v>
      </c>
      <c r="B2" s="66"/>
      <c r="C2" s="66"/>
      <c r="E2" s="2" t="s">
        <v>114</v>
      </c>
    </row>
    <row r="3" spans="1:5" ht="18.75" x14ac:dyDescent="0.25">
      <c r="A3" s="67" t="s">
        <v>128</v>
      </c>
      <c r="B3" s="67"/>
      <c r="C3" s="67"/>
      <c r="E3" s="2" t="s">
        <v>115</v>
      </c>
    </row>
    <row r="4" spans="1:5" ht="18.75" x14ac:dyDescent="0.3">
      <c r="A4" s="68" t="s">
        <v>116</v>
      </c>
      <c r="B4" s="68"/>
      <c r="C4" s="68"/>
      <c r="E4" s="1" t="s">
        <v>1</v>
      </c>
    </row>
    <row r="5" spans="1:5" x14ac:dyDescent="0.25">
      <c r="A5" s="69" t="s">
        <v>117</v>
      </c>
      <c r="B5" s="70"/>
      <c r="C5" s="70"/>
      <c r="E5" s="2" t="s">
        <v>118</v>
      </c>
    </row>
    <row r="6" spans="1:5" x14ac:dyDescent="0.25">
      <c r="E6" s="2" t="s">
        <v>119</v>
      </c>
    </row>
    <row r="7" spans="1:5" ht="31.5" x14ac:dyDescent="0.25">
      <c r="A7" s="71" t="s">
        <v>10</v>
      </c>
      <c r="B7" s="72" t="s">
        <v>120</v>
      </c>
      <c r="C7" s="72" t="s">
        <v>121</v>
      </c>
    </row>
    <row r="8" spans="1:5" x14ac:dyDescent="0.25">
      <c r="A8" s="73" t="s">
        <v>24</v>
      </c>
      <c r="B8" s="74">
        <f>B9+B15+B25+B35+B43+B51+B61+B66+B69</f>
        <v>564677771.76999998</v>
      </c>
      <c r="C8" s="75"/>
    </row>
    <row r="9" spans="1:5" x14ac:dyDescent="0.25">
      <c r="A9" s="76" t="s">
        <v>25</v>
      </c>
      <c r="B9" s="77">
        <f>B10+B11+B12+B13+B14</f>
        <v>397035610.32000005</v>
      </c>
      <c r="C9" s="78"/>
    </row>
    <row r="10" spans="1:5" x14ac:dyDescent="0.25">
      <c r="A10" s="79" t="s">
        <v>26</v>
      </c>
      <c r="B10" s="80">
        <v>364376059.10000002</v>
      </c>
      <c r="C10" s="81"/>
    </row>
    <row r="11" spans="1:5" x14ac:dyDescent="0.25">
      <c r="A11" s="79" t="s">
        <v>27</v>
      </c>
      <c r="B11" s="80">
        <v>22965754.539999999</v>
      </c>
    </row>
    <row r="12" spans="1:5" x14ac:dyDescent="0.25">
      <c r="A12" s="79" t="s">
        <v>28</v>
      </c>
      <c r="B12" s="80">
        <v>0</v>
      </c>
    </row>
    <row r="13" spans="1:5" x14ac:dyDescent="0.25">
      <c r="A13" s="79" t="s">
        <v>29</v>
      </c>
      <c r="B13" s="80">
        <v>0</v>
      </c>
    </row>
    <row r="14" spans="1:5" x14ac:dyDescent="0.25">
      <c r="A14" s="79" t="s">
        <v>30</v>
      </c>
      <c r="B14" s="80">
        <v>9693796.6799999997</v>
      </c>
    </row>
    <row r="15" spans="1:5" x14ac:dyDescent="0.25">
      <c r="A15" s="76" t="s">
        <v>31</v>
      </c>
      <c r="B15" s="82">
        <f>B16+B17+B18+B19+B20+B21+B22+B23+B24</f>
        <v>14161078.309999999</v>
      </c>
    </row>
    <row r="16" spans="1:5" x14ac:dyDescent="0.25">
      <c r="A16" s="79" t="s">
        <v>32</v>
      </c>
      <c r="B16" s="80">
        <v>2505258.1800000002</v>
      </c>
    </row>
    <row r="17" spans="1:2" x14ac:dyDescent="0.25">
      <c r="A17" s="79" t="s">
        <v>33</v>
      </c>
      <c r="B17" s="80">
        <v>1625000</v>
      </c>
    </row>
    <row r="18" spans="1:2" x14ac:dyDescent="0.25">
      <c r="A18" s="79" t="s">
        <v>34</v>
      </c>
      <c r="B18" s="80">
        <v>0</v>
      </c>
    </row>
    <row r="19" spans="1:2" ht="18" customHeight="1" x14ac:dyDescent="0.25">
      <c r="A19" s="79" t="s">
        <v>35</v>
      </c>
      <c r="B19" s="80">
        <v>1167000</v>
      </c>
    </row>
    <row r="20" spans="1:2" x14ac:dyDescent="0.25">
      <c r="A20" s="79" t="s">
        <v>36</v>
      </c>
      <c r="B20" s="80">
        <v>1060000</v>
      </c>
    </row>
    <row r="21" spans="1:2" x14ac:dyDescent="0.25">
      <c r="A21" s="79" t="s">
        <v>37</v>
      </c>
      <c r="B21" s="80">
        <v>0</v>
      </c>
    </row>
    <row r="22" spans="1:2" x14ac:dyDescent="0.25">
      <c r="A22" s="79" t="s">
        <v>38</v>
      </c>
      <c r="B22" s="80">
        <v>2892093.88</v>
      </c>
    </row>
    <row r="23" spans="1:2" x14ac:dyDescent="0.25">
      <c r="A23" s="79" t="s">
        <v>39</v>
      </c>
      <c r="B23" s="80">
        <v>4911726.25</v>
      </c>
    </row>
    <row r="24" spans="1:2" x14ac:dyDescent="0.25">
      <c r="A24" s="79" t="s">
        <v>40</v>
      </c>
      <c r="B24" s="83"/>
    </row>
    <row r="25" spans="1:2" x14ac:dyDescent="0.25">
      <c r="A25" s="76" t="s">
        <v>41</v>
      </c>
      <c r="B25" s="82">
        <f>B26+B27+B28+B29+B30+B31+B32+B33+B34</f>
        <v>142609981.13999999</v>
      </c>
    </row>
    <row r="26" spans="1:2" x14ac:dyDescent="0.25">
      <c r="A26" s="79" t="s">
        <v>42</v>
      </c>
      <c r="B26" s="80">
        <v>11995741.82</v>
      </c>
    </row>
    <row r="27" spans="1:2" x14ac:dyDescent="0.25">
      <c r="A27" s="79" t="s">
        <v>43</v>
      </c>
      <c r="B27" s="80">
        <v>460000</v>
      </c>
    </row>
    <row r="28" spans="1:2" x14ac:dyDescent="0.25">
      <c r="A28" s="79" t="s">
        <v>44</v>
      </c>
      <c r="B28" s="80">
        <v>956053</v>
      </c>
    </row>
    <row r="29" spans="1:2" x14ac:dyDescent="0.25">
      <c r="A29" s="79" t="s">
        <v>45</v>
      </c>
      <c r="B29" s="80">
        <v>105000000</v>
      </c>
    </row>
    <row r="30" spans="1:2" x14ac:dyDescent="0.25">
      <c r="A30" s="79" t="s">
        <v>46</v>
      </c>
      <c r="B30" s="80">
        <v>1050382.3700000001</v>
      </c>
    </row>
    <row r="31" spans="1:2" x14ac:dyDescent="0.25">
      <c r="A31" s="79" t="s">
        <v>47</v>
      </c>
      <c r="B31" s="80">
        <v>0</v>
      </c>
    </row>
    <row r="32" spans="1:2" x14ac:dyDescent="0.25">
      <c r="A32" s="79" t="s">
        <v>48</v>
      </c>
      <c r="B32" s="80">
        <v>11612617.470000001</v>
      </c>
    </row>
    <row r="33" spans="1:2" x14ac:dyDescent="0.25">
      <c r="A33" s="79" t="s">
        <v>49</v>
      </c>
      <c r="B33" s="80">
        <v>0</v>
      </c>
    </row>
    <row r="34" spans="1:2" x14ac:dyDescent="0.25">
      <c r="A34" s="79" t="s">
        <v>50</v>
      </c>
      <c r="B34" s="80">
        <v>11535186.48</v>
      </c>
    </row>
    <row r="35" spans="1:2" x14ac:dyDescent="0.25">
      <c r="A35" s="76" t="s">
        <v>51</v>
      </c>
      <c r="B35" s="82">
        <f>B36+B37+B38+B39+B40+B39+B41+B42</f>
        <v>0</v>
      </c>
    </row>
    <row r="36" spans="1:2" x14ac:dyDescent="0.25">
      <c r="A36" s="79" t="s">
        <v>52</v>
      </c>
      <c r="B36" s="80">
        <v>0</v>
      </c>
    </row>
    <row r="37" spans="1:2" x14ac:dyDescent="0.25">
      <c r="A37" s="79" t="s">
        <v>53</v>
      </c>
      <c r="B37" s="80">
        <v>0</v>
      </c>
    </row>
    <row r="38" spans="1:2" x14ac:dyDescent="0.25">
      <c r="A38" s="79" t="s">
        <v>54</v>
      </c>
      <c r="B38" s="83"/>
    </row>
    <row r="39" spans="1:2" x14ac:dyDescent="0.25">
      <c r="A39" s="79" t="s">
        <v>55</v>
      </c>
      <c r="B39" s="80">
        <v>0</v>
      </c>
    </row>
    <row r="40" spans="1:2" x14ac:dyDescent="0.25">
      <c r="A40" s="79" t="s">
        <v>56</v>
      </c>
      <c r="B40" s="83"/>
    </row>
    <row r="41" spans="1:2" x14ac:dyDescent="0.25">
      <c r="A41" s="79" t="s">
        <v>57</v>
      </c>
      <c r="B41" s="80">
        <v>0</v>
      </c>
    </row>
    <row r="42" spans="1:2" x14ac:dyDescent="0.25">
      <c r="A42" s="79" t="s">
        <v>58</v>
      </c>
      <c r="B42" s="80">
        <v>0</v>
      </c>
    </row>
    <row r="43" spans="1:2" x14ac:dyDescent="0.25">
      <c r="A43" s="76" t="s">
        <v>59</v>
      </c>
      <c r="B43" s="82">
        <f>B44+B45+B46+B47+B48+B49+B50</f>
        <v>0</v>
      </c>
    </row>
    <row r="44" spans="1:2" x14ac:dyDescent="0.25">
      <c r="A44" s="79" t="s">
        <v>60</v>
      </c>
      <c r="B44" s="80">
        <v>0</v>
      </c>
    </row>
    <row r="45" spans="1:2" x14ac:dyDescent="0.25">
      <c r="A45" s="79" t="s">
        <v>61</v>
      </c>
      <c r="B45" s="83"/>
    </row>
    <row r="46" spans="1:2" x14ac:dyDescent="0.25">
      <c r="A46" s="79" t="s">
        <v>62</v>
      </c>
      <c r="B46" s="83"/>
    </row>
    <row r="47" spans="1:2" x14ac:dyDescent="0.25">
      <c r="A47" s="79" t="s">
        <v>63</v>
      </c>
      <c r="B47" s="83"/>
    </row>
    <row r="48" spans="1:2" x14ac:dyDescent="0.25">
      <c r="A48" s="79" t="s">
        <v>64</v>
      </c>
      <c r="B48" s="83"/>
    </row>
    <row r="49" spans="1:2" x14ac:dyDescent="0.25">
      <c r="A49" s="79" t="s">
        <v>65</v>
      </c>
      <c r="B49" s="83"/>
    </row>
    <row r="50" spans="1:2" x14ac:dyDescent="0.25">
      <c r="A50" s="79" t="s">
        <v>66</v>
      </c>
      <c r="B50" s="83"/>
    </row>
    <row r="51" spans="1:2" x14ac:dyDescent="0.25">
      <c r="A51" s="76" t="s">
        <v>67</v>
      </c>
      <c r="B51" s="82">
        <f>B52+B53+B54+B55+B56+B57+B58+B59+B60</f>
        <v>10871102</v>
      </c>
    </row>
    <row r="52" spans="1:2" x14ac:dyDescent="0.25">
      <c r="A52" s="79" t="s">
        <v>68</v>
      </c>
      <c r="B52" s="84">
        <v>1173102</v>
      </c>
    </row>
    <row r="53" spans="1:2" x14ac:dyDescent="0.25">
      <c r="A53" s="79" t="s">
        <v>69</v>
      </c>
      <c r="B53" s="80">
        <v>300000</v>
      </c>
    </row>
    <row r="54" spans="1:2" x14ac:dyDescent="0.25">
      <c r="A54" s="79" t="s">
        <v>70</v>
      </c>
      <c r="B54" s="80">
        <v>5258000</v>
      </c>
    </row>
    <row r="55" spans="1:2" x14ac:dyDescent="0.25">
      <c r="A55" s="79" t="s">
        <v>71</v>
      </c>
      <c r="B55" s="80">
        <v>1400000</v>
      </c>
    </row>
    <row r="56" spans="1:2" x14ac:dyDescent="0.25">
      <c r="A56" s="79" t="s">
        <v>72</v>
      </c>
      <c r="B56" s="80">
        <v>1940000</v>
      </c>
    </row>
    <row r="57" spans="1:2" x14ac:dyDescent="0.25">
      <c r="A57" s="79" t="s">
        <v>73</v>
      </c>
      <c r="B57" s="80">
        <v>100000</v>
      </c>
    </row>
    <row r="58" spans="1:2" x14ac:dyDescent="0.25">
      <c r="A58" s="79" t="s">
        <v>74</v>
      </c>
      <c r="B58" s="83"/>
    </row>
    <row r="59" spans="1:2" x14ac:dyDescent="0.25">
      <c r="A59" s="79" t="s">
        <v>75</v>
      </c>
      <c r="B59" s="80">
        <v>700000</v>
      </c>
    </row>
    <row r="60" spans="1:2" x14ac:dyDescent="0.25">
      <c r="A60" s="79" t="s">
        <v>76</v>
      </c>
      <c r="B60" s="80">
        <v>0</v>
      </c>
    </row>
    <row r="61" spans="1:2" x14ac:dyDescent="0.25">
      <c r="A61" s="76" t="s">
        <v>77</v>
      </c>
      <c r="B61" s="82">
        <f>B62+B63+B64+B65</f>
        <v>0</v>
      </c>
    </row>
    <row r="62" spans="1:2" x14ac:dyDescent="0.25">
      <c r="A62" s="79" t="s">
        <v>78</v>
      </c>
      <c r="B62" s="80">
        <v>0</v>
      </c>
    </row>
    <row r="63" spans="1:2" x14ac:dyDescent="0.25">
      <c r="A63" s="79" t="s">
        <v>79</v>
      </c>
      <c r="B63" s="80">
        <v>0</v>
      </c>
    </row>
    <row r="64" spans="1:2" x14ac:dyDescent="0.25">
      <c r="A64" s="79" t="s">
        <v>80</v>
      </c>
      <c r="B64" s="80">
        <v>0</v>
      </c>
    </row>
    <row r="65" spans="1:3" x14ac:dyDescent="0.25">
      <c r="A65" s="79" t="s">
        <v>81</v>
      </c>
      <c r="B65" s="83"/>
    </row>
    <row r="66" spans="1:3" x14ac:dyDescent="0.25">
      <c r="A66" s="76" t="s">
        <v>82</v>
      </c>
      <c r="B66" s="82">
        <f>B67+B68</f>
        <v>0</v>
      </c>
    </row>
    <row r="67" spans="1:3" x14ac:dyDescent="0.25">
      <c r="A67" s="79" t="s">
        <v>83</v>
      </c>
      <c r="B67" s="83"/>
    </row>
    <row r="68" spans="1:3" x14ac:dyDescent="0.25">
      <c r="A68" s="79" t="s">
        <v>84</v>
      </c>
      <c r="B68" s="83"/>
    </row>
    <row r="69" spans="1:3" x14ac:dyDescent="0.25">
      <c r="A69" s="76" t="s">
        <v>85</v>
      </c>
      <c r="B69" s="82">
        <f>B70+B71+B72</f>
        <v>0</v>
      </c>
    </row>
    <row r="70" spans="1:3" x14ac:dyDescent="0.25">
      <c r="A70" s="79" t="s">
        <v>86</v>
      </c>
      <c r="B70" s="83"/>
    </row>
    <row r="71" spans="1:3" x14ac:dyDescent="0.25">
      <c r="A71" s="79" t="s">
        <v>87</v>
      </c>
      <c r="B71" s="81"/>
    </row>
    <row r="72" spans="1:3" x14ac:dyDescent="0.25">
      <c r="A72" s="79" t="s">
        <v>88</v>
      </c>
      <c r="B72" s="81"/>
    </row>
    <row r="73" spans="1:3" x14ac:dyDescent="0.25">
      <c r="A73" s="85" t="s">
        <v>89</v>
      </c>
      <c r="B73" s="86">
        <f>B8</f>
        <v>564677771.76999998</v>
      </c>
      <c r="C73" s="87"/>
    </row>
    <row r="74" spans="1:3" x14ac:dyDescent="0.25">
      <c r="A74" s="88"/>
      <c r="B74" s="81"/>
    </row>
    <row r="75" spans="1:3" x14ac:dyDescent="0.25">
      <c r="A75" s="73" t="s">
        <v>90</v>
      </c>
      <c r="B75" s="89">
        <f>B76+B79+B82</f>
        <v>0</v>
      </c>
    </row>
    <row r="76" spans="1:3" x14ac:dyDescent="0.25">
      <c r="A76" s="76" t="s">
        <v>91</v>
      </c>
      <c r="B76" s="82">
        <f>B77+B78</f>
        <v>0</v>
      </c>
    </row>
    <row r="77" spans="1:3" x14ac:dyDescent="0.25">
      <c r="A77" s="79" t="s">
        <v>92</v>
      </c>
      <c r="B77" s="83"/>
    </row>
    <row r="78" spans="1:3" x14ac:dyDescent="0.25">
      <c r="A78" s="79" t="s">
        <v>93</v>
      </c>
      <c r="B78" s="83"/>
    </row>
    <row r="79" spans="1:3" x14ac:dyDescent="0.25">
      <c r="A79" s="76" t="s">
        <v>94</v>
      </c>
      <c r="B79" s="82">
        <f>B80+B81</f>
        <v>0</v>
      </c>
    </row>
    <row r="80" spans="1:3" x14ac:dyDescent="0.25">
      <c r="A80" s="79" t="s">
        <v>95</v>
      </c>
      <c r="B80" s="83"/>
    </row>
    <row r="81" spans="1:6" x14ac:dyDescent="0.25">
      <c r="A81" s="79" t="s">
        <v>96</v>
      </c>
      <c r="B81" s="83"/>
    </row>
    <row r="82" spans="1:6" x14ac:dyDescent="0.25">
      <c r="A82" s="76" t="s">
        <v>97</v>
      </c>
      <c r="B82" s="82">
        <f>B83</f>
        <v>0</v>
      </c>
    </row>
    <row r="83" spans="1:6" x14ac:dyDescent="0.25">
      <c r="A83" s="79" t="s">
        <v>98</v>
      </c>
      <c r="B83" s="83"/>
    </row>
    <row r="84" spans="1:6" x14ac:dyDescent="0.25">
      <c r="A84" s="85" t="s">
        <v>99</v>
      </c>
      <c r="B84" s="90">
        <f>B75</f>
        <v>0</v>
      </c>
      <c r="C84" s="87"/>
    </row>
    <row r="86" spans="1:6" ht="15.75" x14ac:dyDescent="0.25">
      <c r="A86" s="91" t="s">
        <v>100</v>
      </c>
      <c r="B86" s="92">
        <f>B73+B84</f>
        <v>564677771.76999998</v>
      </c>
      <c r="C86" s="93"/>
    </row>
    <row r="87" spans="1:6" x14ac:dyDescent="0.25">
      <c r="A87" t="s">
        <v>129</v>
      </c>
    </row>
    <row r="89" spans="1:6" ht="18.75" x14ac:dyDescent="0.3">
      <c r="A89" s="1" t="s">
        <v>112</v>
      </c>
    </row>
    <row r="90" spans="1:6" x14ac:dyDescent="0.25">
      <c r="A90" s="2" t="s">
        <v>114</v>
      </c>
    </row>
    <row r="91" spans="1:6" ht="30" x14ac:dyDescent="0.25">
      <c r="A91" s="94" t="s">
        <v>115</v>
      </c>
    </row>
    <row r="92" spans="1:6" ht="18.75" x14ac:dyDescent="0.3">
      <c r="A92" s="1" t="s">
        <v>1</v>
      </c>
    </row>
    <row r="93" spans="1:6" x14ac:dyDescent="0.25">
      <c r="A93" s="2" t="s">
        <v>118</v>
      </c>
    </row>
    <row r="94" spans="1:6" x14ac:dyDescent="0.25">
      <c r="A94" s="2" t="s">
        <v>119</v>
      </c>
    </row>
    <row r="95" spans="1:6" ht="18.75" x14ac:dyDescent="0.3">
      <c r="A95" s="1"/>
      <c r="B95" s="39"/>
      <c r="C95" s="39"/>
      <c r="D95" s="39"/>
      <c r="E95" s="39"/>
      <c r="F95" s="39"/>
    </row>
    <row r="96" spans="1:6" x14ac:dyDescent="0.25">
      <c r="B96" s="39"/>
      <c r="C96" s="39"/>
      <c r="D96" s="39"/>
      <c r="E96" s="39"/>
      <c r="F96" s="39"/>
    </row>
    <row r="97" spans="1:7" ht="18.75" x14ac:dyDescent="0.3">
      <c r="A97" s="1"/>
      <c r="B97" s="39"/>
      <c r="C97" s="39"/>
      <c r="D97" s="39"/>
      <c r="E97" s="39"/>
      <c r="F97" s="39"/>
      <c r="G97" s="39"/>
    </row>
    <row r="98" spans="1:7" ht="18.75" x14ac:dyDescent="0.3">
      <c r="A98" s="1" t="s">
        <v>130</v>
      </c>
      <c r="B98" s="39"/>
      <c r="C98" s="39"/>
      <c r="D98" s="39"/>
      <c r="E98" s="39"/>
      <c r="F98" s="39"/>
      <c r="G98" s="39"/>
    </row>
    <row r="99" spans="1:7" ht="18.75" x14ac:dyDescent="0.3">
      <c r="A99" s="1" t="s">
        <v>131</v>
      </c>
      <c r="B99" s="39"/>
      <c r="D99" s="39"/>
      <c r="E99" s="39"/>
      <c r="F99" s="39"/>
      <c r="G99" s="39"/>
    </row>
    <row r="100" spans="1:7" ht="18.75" x14ac:dyDescent="0.3">
      <c r="A100" s="1"/>
      <c r="B100" s="39"/>
      <c r="D100" s="39"/>
      <c r="E100" s="39"/>
      <c r="F100" s="39"/>
      <c r="G100" s="39"/>
    </row>
    <row r="101" spans="1:7" ht="18.75" x14ac:dyDescent="0.3">
      <c r="A101" s="1"/>
    </row>
    <row r="102" spans="1:7" ht="18.75" x14ac:dyDescent="0.3">
      <c r="A102" s="1" t="s">
        <v>132</v>
      </c>
    </row>
    <row r="103" spans="1:7" ht="18.75" x14ac:dyDescent="0.3">
      <c r="A103" s="1" t="s">
        <v>122</v>
      </c>
    </row>
  </sheetData>
  <pageMargins left="0.82677165354330717" right="0.70866141732283472" top="0.74803149606299213" bottom="0.74803149606299213" header="0.31496062992125984" footer="0.31496062992125984"/>
  <pageSetup scale="70" orientation="portrait" r:id="rId1"/>
  <colBreaks count="1" manualBreakCount="1">
    <brk id="3" max="9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showGridLines="0" view="pageBreakPreview" topLeftCell="A7" zoomScaleNormal="100" zoomScaleSheetLayoutView="100" workbookViewId="0">
      <pane xSplit="2" ySplit="1" topLeftCell="C8" activePane="bottomRight" state="frozen"/>
      <selection activeCell="A7" sqref="A7"/>
      <selection pane="topRight" activeCell="C7" sqref="C7"/>
      <selection pane="bottomLeft" activeCell="A8" sqref="A8"/>
      <selection pane="bottomRight" activeCell="E57" sqref="E57"/>
    </sheetView>
  </sheetViews>
  <sheetFormatPr baseColWidth="10" defaultColWidth="9.140625" defaultRowHeight="15" x14ac:dyDescent="0.25"/>
  <cols>
    <col min="1" max="1" width="40" customWidth="1"/>
    <col min="2" max="2" width="17.42578125" customWidth="1"/>
    <col min="3" max="3" width="16" customWidth="1"/>
    <col min="4" max="4" width="15" customWidth="1"/>
    <col min="5" max="5" width="15.85546875" customWidth="1"/>
    <col min="6" max="6" width="14.85546875" customWidth="1"/>
    <col min="7" max="7" width="13.7109375" customWidth="1"/>
    <col min="8" max="8" width="16.5703125" customWidth="1"/>
    <col min="9" max="10" width="14.85546875" customWidth="1"/>
    <col min="11" max="12" width="15" customWidth="1"/>
    <col min="13" max="13" width="15.42578125" customWidth="1"/>
    <col min="14" max="14" width="18.285156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1" t="s">
        <v>1</v>
      </c>
    </row>
    <row r="2" spans="1:27" ht="18.75" x14ac:dyDescent="0.25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P2" s="2" t="s">
        <v>3</v>
      </c>
    </row>
    <row r="3" spans="1:27" ht="18.75" x14ac:dyDescent="0.25">
      <c r="A3" s="115" t="s">
        <v>133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2" t="s">
        <v>4</v>
      </c>
    </row>
    <row r="4" spans="1:27" ht="15.75" x14ac:dyDescent="0.25">
      <c r="A4" s="116" t="s">
        <v>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P4" s="2" t="s">
        <v>6</v>
      </c>
    </row>
    <row r="5" spans="1:27" x14ac:dyDescent="0.25">
      <c r="A5" s="117" t="s">
        <v>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2" t="s">
        <v>8</v>
      </c>
    </row>
    <row r="6" spans="1:27" x14ac:dyDescent="0.25">
      <c r="P6" s="2" t="s">
        <v>9</v>
      </c>
    </row>
    <row r="7" spans="1:27" ht="15.75" x14ac:dyDescent="0.25">
      <c r="A7" s="3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23</v>
      </c>
      <c r="Z7" s="5">
        <f>SUM(R8:Z8)</f>
        <v>11.029108875781253</v>
      </c>
      <c r="AA7" s="5">
        <f>+Z7+AA8</f>
        <v>13.989108875781252</v>
      </c>
    </row>
    <row r="8" spans="1:27" x14ac:dyDescent="0.25">
      <c r="A8" s="6" t="s">
        <v>24</v>
      </c>
      <c r="B8" s="7">
        <f>B9+B15+B25+B35+B43+B51+B61+B66+B69</f>
        <v>8301514.2200000007</v>
      </c>
      <c r="C8" s="7">
        <f>C9+C15+C25+C35+C43+C51+C61+C66+C69</f>
        <v>1938822.69</v>
      </c>
      <c r="D8" s="7">
        <f t="shared" ref="D8:N8" si="0">D9+D15+D25+D35+D43+D51+D61+D66+D69</f>
        <v>3946115.21</v>
      </c>
      <c r="E8" s="7">
        <f t="shared" si="0"/>
        <v>2416576.3200000003</v>
      </c>
      <c r="F8" s="7">
        <f t="shared" si="0"/>
        <v>0</v>
      </c>
      <c r="G8" s="7">
        <f>G9+G15+G25+G35+G43+G51+G61+G66+G69</f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>L9+L15+L25+L35+L43+L51+L61+L66+L69</f>
        <v>0</v>
      </c>
      <c r="M8" s="7">
        <f t="shared" si="0"/>
        <v>0</v>
      </c>
      <c r="N8" s="7">
        <f t="shared" si="0"/>
        <v>0</v>
      </c>
      <c r="R8" s="8">
        <v>1</v>
      </c>
      <c r="S8" s="8">
        <v>1.05</v>
      </c>
      <c r="T8" s="8">
        <f>+S8*1.05</f>
        <v>1.1025</v>
      </c>
      <c r="U8" s="8">
        <f t="shared" ref="U8:Y8" si="1">+T8*1.05</f>
        <v>1.1576250000000001</v>
      </c>
      <c r="V8" s="8">
        <f t="shared" si="1"/>
        <v>1.2155062500000002</v>
      </c>
      <c r="W8" s="8">
        <f t="shared" si="1"/>
        <v>1.2762815625000004</v>
      </c>
      <c r="X8" s="8">
        <f t="shared" si="1"/>
        <v>1.3400956406250004</v>
      </c>
      <c r="Y8" s="8">
        <f t="shared" si="1"/>
        <v>1.4071004226562505</v>
      </c>
      <c r="Z8" s="8">
        <v>1.48</v>
      </c>
      <c r="AA8" s="8">
        <f>+Z8*2</f>
        <v>2.96</v>
      </c>
    </row>
    <row r="9" spans="1:27" ht="30" x14ac:dyDescent="0.25">
      <c r="A9" s="9" t="s">
        <v>25</v>
      </c>
      <c r="B9" s="10">
        <f>SUM(B10:B14)</f>
        <v>3614844.0600000005</v>
      </c>
      <c r="C9" s="11">
        <f>SUM(C10:C14)</f>
        <v>1072320.92</v>
      </c>
      <c r="D9" s="11">
        <f t="shared" ref="D9:N9" si="2">SUM(D10:D14)</f>
        <v>1110082.92</v>
      </c>
      <c r="E9" s="11">
        <f t="shared" si="2"/>
        <v>1432440.22</v>
      </c>
      <c r="F9" s="11">
        <f t="shared" si="2"/>
        <v>0</v>
      </c>
      <c r="G9" s="11">
        <f>SUM(G10:G14)</f>
        <v>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11">
        <f>SUM(L10:L14)</f>
        <v>0</v>
      </c>
      <c r="M9" s="11">
        <f>SUM(M10:M14)</f>
        <v>0</v>
      </c>
      <c r="N9" s="11">
        <f t="shared" si="2"/>
        <v>0</v>
      </c>
      <c r="R9" s="12"/>
    </row>
    <row r="10" spans="1:27" x14ac:dyDescent="0.25">
      <c r="A10" s="25" t="s">
        <v>26</v>
      </c>
      <c r="B10" s="26">
        <f>SUM(C10:N10)</f>
        <v>2805377.3600000003</v>
      </c>
      <c r="C10" s="27">
        <v>806832.02</v>
      </c>
      <c r="D10" s="113">
        <v>844594.02</v>
      </c>
      <c r="E10" s="26">
        <v>1153951.32</v>
      </c>
      <c r="F10" s="26"/>
      <c r="G10" s="26"/>
      <c r="H10" s="26"/>
      <c r="I10" s="26"/>
      <c r="J10" s="13"/>
      <c r="K10" s="26"/>
      <c r="L10" s="26"/>
      <c r="M10" s="26"/>
      <c r="N10" s="26"/>
    </row>
    <row r="11" spans="1:27" x14ac:dyDescent="0.25">
      <c r="A11" s="25" t="s">
        <v>27</v>
      </c>
      <c r="B11" s="26">
        <f t="shared" ref="B11:B14" si="3">SUM(C11:N11)</f>
        <v>268000</v>
      </c>
      <c r="C11" s="28">
        <v>85000</v>
      </c>
      <c r="D11" s="113">
        <v>85000</v>
      </c>
      <c r="E11" s="28">
        <v>98000</v>
      </c>
      <c r="F11" s="26"/>
      <c r="G11" s="29"/>
      <c r="H11" s="26"/>
      <c r="I11" s="26"/>
      <c r="J11" s="13"/>
      <c r="K11" s="29"/>
      <c r="L11" s="29"/>
      <c r="M11" s="29"/>
      <c r="N11" s="29"/>
    </row>
    <row r="12" spans="1:27" x14ac:dyDescent="0.25">
      <c r="A12" s="25" t="s">
        <v>28</v>
      </c>
      <c r="B12" s="26">
        <f t="shared" si="3"/>
        <v>0</v>
      </c>
      <c r="C12" s="28"/>
      <c r="D12" s="29"/>
      <c r="E12" s="29"/>
      <c r="F12" s="29"/>
      <c r="G12" s="26"/>
      <c r="H12" s="29"/>
      <c r="I12" s="29"/>
      <c r="J12" s="14"/>
      <c r="K12" s="29"/>
      <c r="L12" s="29"/>
      <c r="M12" s="29"/>
      <c r="N12" s="29"/>
    </row>
    <row r="13" spans="1:27" x14ac:dyDescent="0.25">
      <c r="A13" s="25" t="s">
        <v>29</v>
      </c>
      <c r="B13" s="26">
        <f t="shared" si="3"/>
        <v>0</v>
      </c>
      <c r="C13" s="28"/>
      <c r="D13" s="28"/>
      <c r="E13" s="28"/>
      <c r="F13" s="26"/>
      <c r="G13" s="26"/>
      <c r="H13" s="26"/>
      <c r="I13" s="26"/>
      <c r="J13" s="13"/>
      <c r="K13" s="29"/>
      <c r="L13" s="29"/>
      <c r="M13" s="29"/>
      <c r="N13" s="29"/>
    </row>
    <row r="14" spans="1:27" x14ac:dyDescent="0.25">
      <c r="A14" s="25" t="s">
        <v>30</v>
      </c>
      <c r="B14" s="26">
        <f t="shared" si="3"/>
        <v>541466.69999999995</v>
      </c>
      <c r="C14" s="28">
        <v>180488.9</v>
      </c>
      <c r="D14" s="113">
        <v>180488.9</v>
      </c>
      <c r="E14" s="29">
        <v>180488.9</v>
      </c>
      <c r="F14" s="26"/>
      <c r="G14" s="26"/>
      <c r="H14" s="26"/>
      <c r="I14" s="26"/>
      <c r="J14" s="13"/>
      <c r="K14" s="29"/>
      <c r="L14" s="29"/>
      <c r="M14" s="29"/>
      <c r="N14" s="29"/>
    </row>
    <row r="15" spans="1:27" x14ac:dyDescent="0.25">
      <c r="A15" s="9" t="s">
        <v>31</v>
      </c>
      <c r="B15" s="10">
        <f>SUM(B16:B24)</f>
        <v>1773751.1500000001</v>
      </c>
      <c r="C15" s="15">
        <f>SUM(C16:C24)</f>
        <v>477642.84</v>
      </c>
      <c r="D15" s="15">
        <f t="shared" ref="D15:N15" si="4">SUM(D16:D24)</f>
        <v>903065.49</v>
      </c>
      <c r="E15" s="15">
        <f t="shared" si="4"/>
        <v>393042.82</v>
      </c>
      <c r="F15" s="15">
        <f t="shared" si="4"/>
        <v>0</v>
      </c>
      <c r="G15" s="15">
        <f>SUM(G16:G24)</f>
        <v>0</v>
      </c>
      <c r="H15" s="15">
        <f t="shared" si="4"/>
        <v>0</v>
      </c>
      <c r="I15" s="15">
        <f t="shared" si="4"/>
        <v>0</v>
      </c>
      <c r="J15" s="15">
        <f t="shared" si="4"/>
        <v>0</v>
      </c>
      <c r="K15" s="15">
        <f t="shared" si="4"/>
        <v>0</v>
      </c>
      <c r="L15" s="15">
        <f t="shared" si="4"/>
        <v>0</v>
      </c>
      <c r="M15" s="15">
        <f t="shared" si="4"/>
        <v>0</v>
      </c>
      <c r="N15" s="15">
        <f t="shared" si="4"/>
        <v>0</v>
      </c>
    </row>
    <row r="16" spans="1:27" x14ac:dyDescent="0.25">
      <c r="A16" s="25" t="s">
        <v>32</v>
      </c>
      <c r="B16" s="26">
        <f>SUM(C16:N16)</f>
        <v>510471.39</v>
      </c>
      <c r="C16" s="28">
        <v>284561.24</v>
      </c>
      <c r="D16" s="113">
        <v>95849.77</v>
      </c>
      <c r="E16" s="29">
        <v>130060.38</v>
      </c>
      <c r="F16" s="26"/>
      <c r="G16" s="26"/>
      <c r="H16" s="26"/>
      <c r="I16" s="26"/>
      <c r="J16" s="13"/>
      <c r="K16" s="29"/>
      <c r="L16" s="29"/>
      <c r="M16" s="29"/>
      <c r="N16" s="29"/>
    </row>
    <row r="17" spans="1:14" x14ac:dyDescent="0.25">
      <c r="A17" s="25" t="s">
        <v>33</v>
      </c>
      <c r="B17" s="26">
        <f t="shared" ref="B17:B24" si="5">SUM(C17:N17)</f>
        <v>0</v>
      </c>
      <c r="C17" s="28"/>
      <c r="D17" s="113"/>
      <c r="E17" s="29"/>
      <c r="F17" s="26"/>
      <c r="G17" s="26"/>
      <c r="H17" s="26"/>
      <c r="I17" s="26"/>
      <c r="J17" s="13"/>
      <c r="K17" s="29"/>
      <c r="L17" s="29"/>
      <c r="M17" s="29"/>
      <c r="N17" s="29"/>
    </row>
    <row r="18" spans="1:14" x14ac:dyDescent="0.25">
      <c r="A18" s="25" t="s">
        <v>34</v>
      </c>
      <c r="B18" s="26">
        <f t="shared" si="5"/>
        <v>0</v>
      </c>
      <c r="C18" s="28"/>
      <c r="D18" s="113"/>
      <c r="E18" s="29"/>
      <c r="F18" s="29"/>
      <c r="G18" s="26"/>
      <c r="H18" s="26"/>
      <c r="I18" s="26"/>
      <c r="J18" s="13"/>
      <c r="K18" s="29"/>
      <c r="L18" s="29"/>
      <c r="M18" s="29"/>
      <c r="N18" s="29"/>
    </row>
    <row r="19" spans="1:14" ht="18" customHeight="1" x14ac:dyDescent="0.25">
      <c r="A19" s="25" t="s">
        <v>35</v>
      </c>
      <c r="B19" s="26">
        <f t="shared" si="5"/>
        <v>92625</v>
      </c>
      <c r="C19" s="28"/>
      <c r="D19" s="113">
        <v>92625</v>
      </c>
      <c r="E19" s="29"/>
      <c r="F19" s="26"/>
      <c r="G19" s="26"/>
      <c r="H19" s="26"/>
      <c r="I19" s="26"/>
      <c r="J19" s="13"/>
      <c r="K19" s="29"/>
      <c r="L19" s="29"/>
      <c r="M19" s="29"/>
      <c r="N19" s="29"/>
    </row>
    <row r="20" spans="1:14" x14ac:dyDescent="0.25">
      <c r="A20" s="25" t="s">
        <v>36</v>
      </c>
      <c r="B20" s="26">
        <f t="shared" si="5"/>
        <v>577756</v>
      </c>
      <c r="C20" s="28">
        <v>76500</v>
      </c>
      <c r="D20" s="113">
        <v>306486</v>
      </c>
      <c r="E20" s="29">
        <v>194770</v>
      </c>
      <c r="F20" s="26"/>
      <c r="G20" s="26"/>
      <c r="H20" s="26"/>
      <c r="I20" s="26"/>
      <c r="J20" s="13"/>
      <c r="K20" s="29"/>
      <c r="L20" s="29"/>
      <c r="M20" s="29"/>
      <c r="N20" s="29"/>
    </row>
    <row r="21" spans="1:14" x14ac:dyDescent="0.25">
      <c r="A21" s="25" t="s">
        <v>37</v>
      </c>
      <c r="B21" s="26">
        <f t="shared" si="5"/>
        <v>0</v>
      </c>
      <c r="C21" s="28"/>
      <c r="D21" s="113"/>
      <c r="E21" s="29"/>
      <c r="F21" s="29"/>
      <c r="G21" s="29"/>
      <c r="H21" s="29"/>
      <c r="I21" s="29"/>
      <c r="J21" s="14"/>
      <c r="K21" s="29"/>
      <c r="L21" s="29"/>
      <c r="M21" s="29"/>
      <c r="N21" s="29"/>
    </row>
    <row r="22" spans="1:14" ht="22.5" x14ac:dyDescent="0.25">
      <c r="A22" s="25" t="s">
        <v>38</v>
      </c>
      <c r="B22" s="26">
        <f t="shared" si="5"/>
        <v>229319.44</v>
      </c>
      <c r="C22" s="30"/>
      <c r="D22" s="113">
        <v>229319.44</v>
      </c>
      <c r="E22" s="29"/>
      <c r="F22" s="26"/>
      <c r="G22" s="26"/>
      <c r="H22" s="26"/>
      <c r="I22" s="26"/>
      <c r="J22" s="13"/>
      <c r="K22" s="29"/>
      <c r="L22" s="29"/>
      <c r="M22" s="29"/>
      <c r="N22" s="29"/>
    </row>
    <row r="23" spans="1:14" ht="22.5" x14ac:dyDescent="0.25">
      <c r="A23" s="25" t="s">
        <v>39</v>
      </c>
      <c r="B23" s="26">
        <f t="shared" si="5"/>
        <v>244949.5</v>
      </c>
      <c r="C23" s="30">
        <v>103056.58</v>
      </c>
      <c r="D23" s="113">
        <v>77190.48</v>
      </c>
      <c r="E23" s="29">
        <v>64702.44</v>
      </c>
      <c r="F23" s="26"/>
      <c r="G23" s="26"/>
      <c r="H23" s="26"/>
      <c r="I23" s="26"/>
      <c r="J23" s="13"/>
      <c r="K23" s="29"/>
      <c r="L23" s="29"/>
      <c r="M23" s="29"/>
      <c r="N23" s="29"/>
    </row>
    <row r="24" spans="1:14" x14ac:dyDescent="0.25">
      <c r="A24" s="25" t="s">
        <v>40</v>
      </c>
      <c r="B24" s="26">
        <f t="shared" si="5"/>
        <v>118629.82</v>
      </c>
      <c r="C24" s="28">
        <v>13525.02</v>
      </c>
      <c r="D24" s="113">
        <v>101594.8</v>
      </c>
      <c r="E24" s="29">
        <v>3510</v>
      </c>
      <c r="F24" s="29"/>
      <c r="G24" s="29"/>
      <c r="H24" s="29"/>
      <c r="I24" s="29"/>
      <c r="J24" s="14"/>
      <c r="K24" s="64"/>
      <c r="L24" s="29"/>
      <c r="M24" s="29"/>
      <c r="N24" s="29"/>
    </row>
    <row r="25" spans="1:14" x14ac:dyDescent="0.25">
      <c r="A25" s="9" t="s">
        <v>41</v>
      </c>
      <c r="B25" s="10">
        <f>SUM(B26:B34)</f>
        <v>2659697.02</v>
      </c>
      <c r="C25" s="15">
        <f>SUM(C26:C34)</f>
        <v>388858.93</v>
      </c>
      <c r="D25" s="15">
        <f t="shared" ref="D25:N25" si="6">SUM(D26:D34)</f>
        <v>1932966.8</v>
      </c>
      <c r="E25" s="15">
        <f t="shared" si="6"/>
        <v>337871.29</v>
      </c>
      <c r="F25" s="15">
        <f t="shared" si="6"/>
        <v>0</v>
      </c>
      <c r="G25" s="15">
        <f t="shared" ref="G25" si="7">SUM(G26:G34)</f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6"/>
        <v>0</v>
      </c>
    </row>
    <row r="26" spans="1:14" x14ac:dyDescent="0.25">
      <c r="A26" s="25" t="s">
        <v>42</v>
      </c>
      <c r="B26" s="26">
        <f>SUM(C26:N26)</f>
        <v>164514.16999999998</v>
      </c>
      <c r="C26" s="30"/>
      <c r="D26" s="113">
        <v>74758.17</v>
      </c>
      <c r="E26" s="29">
        <v>89756</v>
      </c>
      <c r="F26" s="26"/>
      <c r="G26" s="26"/>
      <c r="H26" s="26"/>
      <c r="I26" s="26"/>
      <c r="J26" s="13"/>
      <c r="K26" s="29"/>
      <c r="L26" s="29"/>
      <c r="M26" s="29"/>
      <c r="N26" s="29"/>
    </row>
    <row r="27" spans="1:14" x14ac:dyDescent="0.25">
      <c r="A27" s="25" t="s">
        <v>43</v>
      </c>
      <c r="B27" s="26">
        <f t="shared" ref="B27:B34" si="8">SUM(C27:N27)</f>
        <v>0</v>
      </c>
      <c r="C27" s="28"/>
      <c r="D27" s="113"/>
      <c r="E27" s="29"/>
      <c r="F27" s="26"/>
      <c r="G27" s="26"/>
      <c r="H27" s="26"/>
      <c r="I27" s="26"/>
      <c r="J27" s="13"/>
      <c r="K27" s="29"/>
      <c r="L27" s="29"/>
      <c r="M27" s="29"/>
      <c r="N27" s="29"/>
    </row>
    <row r="28" spans="1:14" x14ac:dyDescent="0.25">
      <c r="A28" s="25" t="s">
        <v>44</v>
      </c>
      <c r="B28" s="26">
        <f t="shared" si="8"/>
        <v>138159.12</v>
      </c>
      <c r="C28" s="28"/>
      <c r="D28" s="113">
        <v>138159.12</v>
      </c>
      <c r="E28" s="29"/>
      <c r="F28" s="26"/>
      <c r="G28" s="26"/>
      <c r="H28" s="26"/>
      <c r="I28" s="26"/>
      <c r="J28" s="13"/>
      <c r="K28" s="29"/>
      <c r="L28" s="29"/>
      <c r="M28" s="29"/>
      <c r="N28" s="29"/>
    </row>
    <row r="29" spans="1:14" x14ac:dyDescent="0.25">
      <c r="A29" s="25" t="s">
        <v>45</v>
      </c>
      <c r="B29" s="26">
        <f t="shared" si="8"/>
        <v>1047099.5</v>
      </c>
      <c r="C29" s="28"/>
      <c r="D29" s="113">
        <v>1047099.5</v>
      </c>
      <c r="E29" s="29"/>
      <c r="F29" s="26"/>
      <c r="G29" s="26"/>
      <c r="H29" s="26"/>
      <c r="I29" s="26"/>
      <c r="J29" s="13"/>
      <c r="K29" s="29"/>
      <c r="L29" s="29"/>
      <c r="M29" s="29"/>
      <c r="N29" s="29"/>
    </row>
    <row r="30" spans="1:14" x14ac:dyDescent="0.25">
      <c r="A30" s="25" t="s">
        <v>46</v>
      </c>
      <c r="B30" s="26">
        <f t="shared" si="8"/>
        <v>68681</v>
      </c>
      <c r="C30" s="30"/>
      <c r="D30" s="113">
        <v>68681</v>
      </c>
      <c r="E30" s="29"/>
      <c r="F30" s="26"/>
      <c r="G30" s="26"/>
      <c r="H30" s="26"/>
      <c r="I30" s="26"/>
      <c r="J30" s="13"/>
      <c r="K30" s="29"/>
      <c r="L30" s="29"/>
      <c r="M30" s="29"/>
      <c r="N30" s="29"/>
    </row>
    <row r="31" spans="1:14" ht="22.5" x14ac:dyDescent="0.25">
      <c r="A31" s="25" t="s">
        <v>47</v>
      </c>
      <c r="B31" s="26">
        <f t="shared" si="8"/>
        <v>21004</v>
      </c>
      <c r="C31" s="28"/>
      <c r="D31" s="113"/>
      <c r="E31" s="29">
        <v>21004</v>
      </c>
      <c r="F31" s="26"/>
      <c r="G31" s="26"/>
      <c r="H31" s="26"/>
      <c r="I31" s="26"/>
      <c r="J31" s="13"/>
      <c r="K31" s="29"/>
      <c r="L31" s="29"/>
      <c r="M31" s="29"/>
      <c r="N31" s="29"/>
    </row>
    <row r="32" spans="1:14" ht="22.5" x14ac:dyDescent="0.25">
      <c r="A32" s="25" t="s">
        <v>48</v>
      </c>
      <c r="B32" s="26">
        <f t="shared" si="8"/>
        <v>964574.26</v>
      </c>
      <c r="C32" s="30">
        <v>388858.93</v>
      </c>
      <c r="D32" s="113">
        <v>402390.33</v>
      </c>
      <c r="E32" s="29">
        <v>173325</v>
      </c>
      <c r="F32" s="26"/>
      <c r="G32" s="26"/>
      <c r="H32" s="26"/>
      <c r="I32" s="26"/>
      <c r="J32" s="13"/>
      <c r="K32" s="29"/>
      <c r="L32" s="29"/>
      <c r="M32" s="29"/>
      <c r="N32" s="29"/>
    </row>
    <row r="33" spans="1:14" ht="22.5" x14ac:dyDescent="0.25">
      <c r="A33" s="25" t="s">
        <v>49</v>
      </c>
      <c r="B33" s="26">
        <f t="shared" si="8"/>
        <v>0</v>
      </c>
      <c r="C33" s="30"/>
      <c r="D33" s="113"/>
      <c r="E33" s="29"/>
      <c r="F33" s="29"/>
      <c r="G33" s="29"/>
      <c r="H33" s="29"/>
      <c r="I33" s="29"/>
      <c r="J33" s="14"/>
      <c r="K33" s="29"/>
      <c r="L33" s="29"/>
      <c r="M33" s="29"/>
      <c r="N33" s="29"/>
    </row>
    <row r="34" spans="1:14" x14ac:dyDescent="0.25">
      <c r="A34" s="25" t="s">
        <v>50</v>
      </c>
      <c r="B34" s="26">
        <f t="shared" si="8"/>
        <v>255664.97</v>
      </c>
      <c r="C34" s="28"/>
      <c r="D34" s="113">
        <v>201878.68</v>
      </c>
      <c r="E34" s="29">
        <v>53786.29</v>
      </c>
      <c r="F34" s="26"/>
      <c r="G34" s="26"/>
      <c r="H34" s="26"/>
      <c r="I34" s="26"/>
      <c r="J34" s="13"/>
      <c r="K34" s="29"/>
      <c r="L34" s="29"/>
      <c r="M34" s="29"/>
      <c r="N34" s="29"/>
    </row>
    <row r="35" spans="1:14" x14ac:dyDescent="0.25">
      <c r="A35" s="9" t="s">
        <v>51</v>
      </c>
      <c r="B35" s="10">
        <f>SUM(B36:B42)</f>
        <v>0</v>
      </c>
      <c r="C35" s="10">
        <f t="shared" ref="C35:N35" si="9">SUM(C36:C42)</f>
        <v>0</v>
      </c>
      <c r="D35" s="10">
        <f t="shared" si="9"/>
        <v>0</v>
      </c>
      <c r="E35" s="10">
        <f t="shared" si="9"/>
        <v>0</v>
      </c>
      <c r="F35" s="10">
        <f t="shared" si="9"/>
        <v>0</v>
      </c>
      <c r="G35" s="10">
        <f t="shared" ref="G35" si="10">SUM(G36:G42)</f>
        <v>0</v>
      </c>
      <c r="H35" s="10">
        <f t="shared" si="9"/>
        <v>0</v>
      </c>
      <c r="I35" s="10">
        <f t="shared" si="9"/>
        <v>0</v>
      </c>
      <c r="J35" s="10">
        <f t="shared" si="9"/>
        <v>0</v>
      </c>
      <c r="K35" s="10">
        <f t="shared" si="9"/>
        <v>0</v>
      </c>
      <c r="L35" s="10">
        <f t="shared" si="9"/>
        <v>0</v>
      </c>
      <c r="M35" s="10">
        <f t="shared" si="9"/>
        <v>0</v>
      </c>
      <c r="N35" s="10">
        <f t="shared" si="9"/>
        <v>0</v>
      </c>
    </row>
    <row r="36" spans="1:14" ht="22.5" x14ac:dyDescent="0.25">
      <c r="A36" s="25" t="s">
        <v>52</v>
      </c>
      <c r="B36" s="26">
        <f>SUM(C36:N36)</f>
        <v>0</v>
      </c>
      <c r="C36" s="28">
        <v>0</v>
      </c>
      <c r="D36" s="29"/>
      <c r="E36" s="29">
        <v>0</v>
      </c>
      <c r="F36" s="29"/>
      <c r="G36" s="29">
        <v>0</v>
      </c>
      <c r="H36" s="29"/>
      <c r="I36" s="29">
        <v>0</v>
      </c>
      <c r="J36" s="14"/>
      <c r="K36" s="29">
        <v>0</v>
      </c>
      <c r="L36" s="29"/>
      <c r="M36" s="29"/>
      <c r="N36" s="29"/>
    </row>
    <row r="37" spans="1:14" ht="22.5" x14ac:dyDescent="0.25">
      <c r="A37" s="25" t="s">
        <v>53</v>
      </c>
      <c r="B37" s="26">
        <f t="shared" ref="B37:B42" si="11">SUM(C37:N37)</f>
        <v>0</v>
      </c>
      <c r="C37" s="28">
        <v>0</v>
      </c>
      <c r="D37" s="29"/>
      <c r="E37" s="29">
        <v>0</v>
      </c>
      <c r="F37" s="29"/>
      <c r="G37" s="29">
        <v>0</v>
      </c>
      <c r="H37" s="29"/>
      <c r="I37" s="29">
        <v>0</v>
      </c>
      <c r="J37" s="14"/>
      <c r="K37" s="29">
        <v>0</v>
      </c>
      <c r="L37" s="29"/>
      <c r="M37" s="29"/>
      <c r="N37" s="29"/>
    </row>
    <row r="38" spans="1:14" ht="22.5" x14ac:dyDescent="0.25">
      <c r="A38" s="25" t="s">
        <v>54</v>
      </c>
      <c r="B38" s="26">
        <f t="shared" si="11"/>
        <v>0</v>
      </c>
      <c r="C38" s="28">
        <v>0</v>
      </c>
      <c r="D38" s="29"/>
      <c r="E38" s="29">
        <v>0</v>
      </c>
      <c r="F38" s="29"/>
      <c r="G38" s="29">
        <v>0</v>
      </c>
      <c r="H38" s="29"/>
      <c r="I38" s="29">
        <v>0</v>
      </c>
      <c r="J38" s="14"/>
      <c r="K38" s="29">
        <v>0</v>
      </c>
      <c r="L38" s="29"/>
      <c r="M38" s="29"/>
      <c r="N38" s="29"/>
    </row>
    <row r="39" spans="1:14" ht="22.5" x14ac:dyDescent="0.25">
      <c r="A39" s="25" t="s">
        <v>55</v>
      </c>
      <c r="B39" s="26">
        <f t="shared" si="11"/>
        <v>0</v>
      </c>
      <c r="C39" s="28">
        <v>0</v>
      </c>
      <c r="D39" s="29"/>
      <c r="E39" s="29">
        <v>0</v>
      </c>
      <c r="F39" s="29"/>
      <c r="G39" s="29">
        <v>0</v>
      </c>
      <c r="H39" s="29"/>
      <c r="I39" s="29">
        <v>0</v>
      </c>
      <c r="J39" s="14"/>
      <c r="K39" s="29">
        <v>0</v>
      </c>
      <c r="L39" s="29"/>
      <c r="M39" s="29"/>
      <c r="N39" s="29"/>
    </row>
    <row r="40" spans="1:14" ht="22.5" x14ac:dyDescent="0.25">
      <c r="A40" s="25" t="s">
        <v>56</v>
      </c>
      <c r="B40" s="26">
        <f t="shared" si="11"/>
        <v>0</v>
      </c>
      <c r="C40" s="28">
        <v>0</v>
      </c>
      <c r="D40" s="29"/>
      <c r="E40" s="29">
        <v>0</v>
      </c>
      <c r="F40" s="29"/>
      <c r="G40" s="29">
        <v>0</v>
      </c>
      <c r="H40" s="29"/>
      <c r="I40" s="29">
        <v>0</v>
      </c>
      <c r="J40" s="14"/>
      <c r="K40" s="29">
        <v>0</v>
      </c>
      <c r="L40" s="29"/>
      <c r="M40" s="29"/>
      <c r="N40" s="29"/>
    </row>
    <row r="41" spans="1:14" ht="22.5" x14ac:dyDescent="0.25">
      <c r="A41" s="25" t="s">
        <v>57</v>
      </c>
      <c r="B41" s="26">
        <f t="shared" si="11"/>
        <v>0</v>
      </c>
      <c r="C41" s="28">
        <v>0</v>
      </c>
      <c r="D41" s="29"/>
      <c r="E41" s="29">
        <v>0</v>
      </c>
      <c r="F41" s="29"/>
      <c r="G41" s="29">
        <v>0</v>
      </c>
      <c r="H41" s="29"/>
      <c r="I41" s="29">
        <v>0</v>
      </c>
      <c r="J41" s="14"/>
      <c r="K41" s="29">
        <v>0</v>
      </c>
      <c r="L41" s="29"/>
      <c r="M41" s="29"/>
      <c r="N41" s="29"/>
    </row>
    <row r="42" spans="1:14" ht="22.5" x14ac:dyDescent="0.25">
      <c r="A42" s="25" t="s">
        <v>58</v>
      </c>
      <c r="B42" s="26">
        <f t="shared" si="11"/>
        <v>0</v>
      </c>
      <c r="C42" s="28">
        <v>0</v>
      </c>
      <c r="D42" s="29"/>
      <c r="E42" s="29">
        <v>0</v>
      </c>
      <c r="F42" s="29"/>
      <c r="G42" s="29">
        <v>0</v>
      </c>
      <c r="H42" s="29"/>
      <c r="I42" s="29">
        <v>0</v>
      </c>
      <c r="J42" s="14"/>
      <c r="K42" s="29">
        <v>0</v>
      </c>
      <c r="L42" s="29"/>
      <c r="M42" s="29"/>
      <c r="N42" s="29"/>
    </row>
    <row r="43" spans="1:14" x14ac:dyDescent="0.25">
      <c r="A43" s="9" t="s">
        <v>59</v>
      </c>
      <c r="B43" s="10">
        <f>SUM(B44:B50)</f>
        <v>0</v>
      </c>
      <c r="C43" s="10">
        <f t="shared" ref="C43:N43" si="12">SUM(C44:C50)</f>
        <v>0</v>
      </c>
      <c r="D43" s="10">
        <f t="shared" si="12"/>
        <v>0</v>
      </c>
      <c r="E43" s="10">
        <f t="shared" si="12"/>
        <v>0</v>
      </c>
      <c r="F43" s="10">
        <f t="shared" si="12"/>
        <v>0</v>
      </c>
      <c r="G43" s="10">
        <f t="shared" ref="G43" si="13">SUM(G44:G50)</f>
        <v>0</v>
      </c>
      <c r="H43" s="10">
        <f t="shared" si="12"/>
        <v>0</v>
      </c>
      <c r="I43" s="10">
        <f t="shared" si="12"/>
        <v>0</v>
      </c>
      <c r="J43" s="10">
        <f t="shared" ref="J43" si="14">SUM(J44:J50)</f>
        <v>0</v>
      </c>
      <c r="K43" s="10">
        <f t="shared" si="12"/>
        <v>0</v>
      </c>
      <c r="L43" s="10">
        <f t="shared" si="12"/>
        <v>0</v>
      </c>
      <c r="M43" s="10">
        <f t="shared" si="12"/>
        <v>0</v>
      </c>
      <c r="N43" s="10">
        <f t="shared" si="12"/>
        <v>0</v>
      </c>
    </row>
    <row r="44" spans="1:14" ht="22.5" x14ac:dyDescent="0.25">
      <c r="A44" s="25" t="s">
        <v>60</v>
      </c>
      <c r="B44" s="26">
        <f>SUM(C44:N44)</f>
        <v>0</v>
      </c>
      <c r="C44" s="30"/>
      <c r="D44" s="29"/>
      <c r="E44" s="29"/>
      <c r="F44" s="26"/>
      <c r="G44" s="26"/>
      <c r="H44" s="26"/>
      <c r="I44" s="29"/>
      <c r="J44" s="13"/>
      <c r="K44" s="29">
        <v>0</v>
      </c>
      <c r="L44" s="29"/>
      <c r="M44" s="29"/>
      <c r="N44" s="29"/>
    </row>
    <row r="45" spans="1:14" ht="22.5" x14ac:dyDescent="0.25">
      <c r="A45" s="25" t="s">
        <v>61</v>
      </c>
      <c r="B45" s="26">
        <f t="shared" ref="B45:B50" si="15">SUM(C45:N45)</f>
        <v>0</v>
      </c>
      <c r="C45" s="28">
        <v>0</v>
      </c>
      <c r="D45" s="29"/>
      <c r="E45" s="29">
        <v>0</v>
      </c>
      <c r="F45" s="29"/>
      <c r="G45" s="29">
        <v>0</v>
      </c>
      <c r="H45" s="29"/>
      <c r="I45" s="29">
        <v>0</v>
      </c>
      <c r="J45" s="14"/>
      <c r="K45" s="29"/>
      <c r="L45" s="29"/>
      <c r="M45" s="29"/>
      <c r="N45" s="29"/>
    </row>
    <row r="46" spans="1:14" ht="22.5" x14ac:dyDescent="0.25">
      <c r="A46" s="25" t="s">
        <v>62</v>
      </c>
      <c r="B46" s="26">
        <f t="shared" si="15"/>
        <v>0</v>
      </c>
      <c r="C46" s="28">
        <v>0</v>
      </c>
      <c r="D46" s="29"/>
      <c r="E46" s="29">
        <v>0</v>
      </c>
      <c r="F46" s="29"/>
      <c r="G46" s="29">
        <v>0</v>
      </c>
      <c r="H46" s="29"/>
      <c r="I46" s="29">
        <v>0</v>
      </c>
      <c r="J46" s="14"/>
      <c r="K46" s="29"/>
      <c r="L46" s="29"/>
      <c r="M46" s="29"/>
      <c r="N46" s="29"/>
    </row>
    <row r="47" spans="1:14" ht="22.5" x14ac:dyDescent="0.25">
      <c r="A47" s="25" t="s">
        <v>63</v>
      </c>
      <c r="B47" s="26">
        <f t="shared" si="15"/>
        <v>0</v>
      </c>
      <c r="C47" s="28">
        <v>0</v>
      </c>
      <c r="D47" s="29"/>
      <c r="E47" s="29">
        <v>0</v>
      </c>
      <c r="F47" s="29"/>
      <c r="G47" s="29">
        <v>0</v>
      </c>
      <c r="H47" s="29"/>
      <c r="I47" s="29">
        <v>0</v>
      </c>
      <c r="J47" s="14"/>
      <c r="K47" s="29"/>
      <c r="L47" s="29"/>
      <c r="M47" s="29"/>
      <c r="N47" s="29"/>
    </row>
    <row r="48" spans="1:14" ht="22.5" x14ac:dyDescent="0.25">
      <c r="A48" s="25" t="s">
        <v>64</v>
      </c>
      <c r="B48" s="26">
        <f t="shared" si="15"/>
        <v>0</v>
      </c>
      <c r="C48" s="28">
        <v>0</v>
      </c>
      <c r="D48" s="29"/>
      <c r="E48" s="29">
        <v>0</v>
      </c>
      <c r="F48" s="29"/>
      <c r="G48" s="29">
        <v>0</v>
      </c>
      <c r="H48" s="29"/>
      <c r="I48" s="29">
        <v>0</v>
      </c>
      <c r="J48" s="14"/>
      <c r="K48" s="29"/>
      <c r="L48" s="29"/>
      <c r="M48" s="29"/>
      <c r="N48" s="29"/>
    </row>
    <row r="49" spans="1:14" ht="22.5" x14ac:dyDescent="0.25">
      <c r="A49" s="25" t="s">
        <v>65</v>
      </c>
      <c r="B49" s="26">
        <f t="shared" si="15"/>
        <v>0</v>
      </c>
      <c r="C49" s="28">
        <v>0</v>
      </c>
      <c r="D49" s="29"/>
      <c r="E49" s="29">
        <v>0</v>
      </c>
      <c r="F49" s="29"/>
      <c r="G49" s="29">
        <v>0</v>
      </c>
      <c r="H49" s="29"/>
      <c r="I49" s="29">
        <v>0</v>
      </c>
      <c r="J49" s="14"/>
      <c r="K49" s="29"/>
      <c r="L49" s="29"/>
      <c r="M49" s="29"/>
      <c r="N49" s="29"/>
    </row>
    <row r="50" spans="1:14" ht="22.5" x14ac:dyDescent="0.25">
      <c r="A50" s="25" t="s">
        <v>66</v>
      </c>
      <c r="B50" s="26">
        <f t="shared" si="15"/>
        <v>0</v>
      </c>
      <c r="C50" s="28">
        <v>0</v>
      </c>
      <c r="D50" s="29"/>
      <c r="E50" s="29">
        <v>0</v>
      </c>
      <c r="F50" s="29"/>
      <c r="G50" s="29">
        <v>0</v>
      </c>
      <c r="H50" s="29"/>
      <c r="I50" s="29">
        <v>0</v>
      </c>
      <c r="J50" s="14"/>
      <c r="K50" s="29"/>
      <c r="L50" s="29"/>
      <c r="M50" s="29"/>
      <c r="N50" s="29"/>
    </row>
    <row r="51" spans="1:14" ht="30" x14ac:dyDescent="0.25">
      <c r="A51" s="9" t="s">
        <v>67</v>
      </c>
      <c r="B51" s="10">
        <f>SUM(B52:B60)</f>
        <v>253221.99</v>
      </c>
      <c r="C51" s="15">
        <f>SUM(C52:C60)</f>
        <v>0</v>
      </c>
      <c r="D51" s="15">
        <f t="shared" ref="D51:N51" si="16">SUM(D52:D60)</f>
        <v>0</v>
      </c>
      <c r="E51" s="15">
        <f t="shared" si="16"/>
        <v>253221.99</v>
      </c>
      <c r="F51" s="15">
        <f t="shared" si="16"/>
        <v>0</v>
      </c>
      <c r="G51" s="15">
        <f t="shared" ref="G51" si="17">SUM(G52:G60)</f>
        <v>0</v>
      </c>
      <c r="H51" s="15">
        <f t="shared" si="16"/>
        <v>0</v>
      </c>
      <c r="I51" s="15">
        <f t="shared" si="16"/>
        <v>0</v>
      </c>
      <c r="J51" s="15">
        <f t="shared" ref="J51" si="18">SUM(J52:J60)</f>
        <v>0</v>
      </c>
      <c r="K51" s="15">
        <f t="shared" si="16"/>
        <v>0</v>
      </c>
      <c r="L51" s="15">
        <f t="shared" si="16"/>
        <v>0</v>
      </c>
      <c r="M51" s="15">
        <f t="shared" si="16"/>
        <v>0</v>
      </c>
      <c r="N51" s="15">
        <f t="shared" si="16"/>
        <v>0</v>
      </c>
    </row>
    <row r="52" spans="1:14" x14ac:dyDescent="0.25">
      <c r="A52" s="25" t="s">
        <v>68</v>
      </c>
      <c r="B52" s="26">
        <f>SUM(C52:N52)</f>
        <v>132028.69</v>
      </c>
      <c r="C52" s="28"/>
      <c r="D52" s="29"/>
      <c r="E52" s="29">
        <v>132028.69</v>
      </c>
      <c r="F52" s="26"/>
      <c r="G52" s="26"/>
      <c r="H52" s="26"/>
      <c r="I52" s="26"/>
      <c r="J52" s="13"/>
      <c r="K52" s="29"/>
      <c r="L52" s="29"/>
      <c r="M52" s="29"/>
      <c r="N52" s="29"/>
    </row>
    <row r="53" spans="1:14" ht="22.5" x14ac:dyDescent="0.25">
      <c r="A53" s="25" t="s">
        <v>69</v>
      </c>
      <c r="B53" s="26">
        <f t="shared" ref="B53:B60" si="19">SUM(C53:N53)</f>
        <v>19323.900000000001</v>
      </c>
      <c r="C53" s="28"/>
      <c r="D53" s="29"/>
      <c r="E53" s="29">
        <v>19323.900000000001</v>
      </c>
      <c r="F53" s="29"/>
      <c r="G53" s="29"/>
      <c r="H53" s="29"/>
      <c r="I53" s="29"/>
      <c r="J53" s="14"/>
      <c r="K53" s="29"/>
      <c r="L53" s="29"/>
      <c r="M53" s="29"/>
      <c r="N53" s="29"/>
    </row>
    <row r="54" spans="1:14" ht="22.5" x14ac:dyDescent="0.25">
      <c r="A54" s="25" t="s">
        <v>70</v>
      </c>
      <c r="B54" s="26">
        <f t="shared" si="19"/>
        <v>25204.799999999999</v>
      </c>
      <c r="C54" s="30"/>
      <c r="D54" s="29"/>
      <c r="E54" s="29">
        <v>25204.799999999999</v>
      </c>
      <c r="F54" s="26"/>
      <c r="G54" s="26"/>
      <c r="H54" s="26"/>
      <c r="I54" s="26"/>
      <c r="J54" s="13"/>
      <c r="K54" s="29"/>
      <c r="L54" s="29"/>
      <c r="M54" s="29"/>
      <c r="N54" s="29"/>
    </row>
    <row r="55" spans="1:14" ht="22.5" x14ac:dyDescent="0.25">
      <c r="A55" s="25" t="s">
        <v>71</v>
      </c>
      <c r="B55" s="26">
        <f t="shared" si="19"/>
        <v>0</v>
      </c>
      <c r="C55" s="28"/>
      <c r="D55" s="29"/>
      <c r="E55" s="29"/>
      <c r="F55" s="29"/>
      <c r="G55" s="29"/>
      <c r="H55" s="29"/>
      <c r="I55" s="29"/>
      <c r="J55" s="14"/>
      <c r="K55" s="29"/>
      <c r="L55" s="29"/>
      <c r="M55" s="29"/>
      <c r="N55" s="29"/>
    </row>
    <row r="56" spans="1:14" x14ac:dyDescent="0.25">
      <c r="A56" s="25" t="s">
        <v>72</v>
      </c>
      <c r="B56" s="26">
        <f t="shared" si="19"/>
        <v>76664.600000000006</v>
      </c>
      <c r="C56" s="30"/>
      <c r="D56" s="29"/>
      <c r="E56" s="29">
        <v>76664.600000000006</v>
      </c>
      <c r="F56" s="26"/>
      <c r="G56" s="26"/>
      <c r="H56" s="26"/>
      <c r="I56" s="26"/>
      <c r="J56" s="13"/>
      <c r="K56" s="29"/>
      <c r="L56" s="29"/>
      <c r="M56" s="29"/>
      <c r="N56" s="29"/>
    </row>
    <row r="57" spans="1:14" x14ac:dyDescent="0.25">
      <c r="A57" s="25" t="s">
        <v>73</v>
      </c>
      <c r="B57" s="26">
        <f t="shared" si="19"/>
        <v>0</v>
      </c>
      <c r="C57" s="28">
        <v>0</v>
      </c>
      <c r="D57" s="29"/>
      <c r="E57" s="29"/>
      <c r="F57" s="29"/>
      <c r="G57" s="29"/>
      <c r="H57" s="29"/>
      <c r="I57" s="29"/>
      <c r="J57" s="14"/>
      <c r="K57" s="29"/>
      <c r="L57" s="29"/>
      <c r="M57" s="29"/>
      <c r="N57" s="29"/>
    </row>
    <row r="58" spans="1:14" x14ac:dyDescent="0.25">
      <c r="A58" s="25" t="s">
        <v>74</v>
      </c>
      <c r="B58" s="26">
        <f t="shared" si="19"/>
        <v>0</v>
      </c>
      <c r="C58" s="28">
        <v>0</v>
      </c>
      <c r="D58" s="29"/>
      <c r="E58" s="29"/>
      <c r="F58" s="29"/>
      <c r="G58" s="29"/>
      <c r="H58" s="29"/>
      <c r="I58" s="29"/>
      <c r="J58" s="14"/>
      <c r="K58" s="29"/>
      <c r="L58" s="29"/>
      <c r="M58" s="29"/>
      <c r="N58" s="29"/>
    </row>
    <row r="59" spans="1:14" x14ac:dyDescent="0.25">
      <c r="A59" s="25" t="s">
        <v>75</v>
      </c>
      <c r="B59" s="26">
        <f t="shared" si="19"/>
        <v>0</v>
      </c>
      <c r="C59" s="28"/>
      <c r="D59" s="29"/>
      <c r="E59" s="29"/>
      <c r="F59" s="29"/>
      <c r="G59" s="29"/>
      <c r="H59" s="29"/>
      <c r="I59" s="29"/>
      <c r="J59" s="14"/>
      <c r="K59" s="29"/>
      <c r="L59" s="29"/>
      <c r="M59" s="29"/>
      <c r="N59" s="29"/>
    </row>
    <row r="60" spans="1:14" ht="22.5" x14ac:dyDescent="0.25">
      <c r="A60" s="25" t="s">
        <v>76</v>
      </c>
      <c r="B60" s="26">
        <f t="shared" si="19"/>
        <v>0</v>
      </c>
      <c r="C60" s="28"/>
      <c r="D60" s="29"/>
      <c r="E60" s="29"/>
      <c r="F60" s="29"/>
      <c r="G60" s="29"/>
      <c r="H60" s="29"/>
      <c r="I60" s="29"/>
      <c r="J60" s="14"/>
      <c r="K60" s="29"/>
      <c r="L60" s="29"/>
      <c r="M60" s="29"/>
      <c r="N60" s="29"/>
    </row>
    <row r="61" spans="1:14" x14ac:dyDescent="0.25">
      <c r="A61" s="9" t="s">
        <v>77</v>
      </c>
      <c r="B61" s="10">
        <f>SUM(B62:B65)</f>
        <v>0</v>
      </c>
      <c r="C61" s="10">
        <f t="shared" ref="C61:N61" si="20">SUM(C62:C65)</f>
        <v>0</v>
      </c>
      <c r="D61" s="10">
        <f t="shared" si="20"/>
        <v>0</v>
      </c>
      <c r="E61" s="10">
        <f t="shared" si="20"/>
        <v>0</v>
      </c>
      <c r="F61" s="10">
        <f t="shared" si="20"/>
        <v>0</v>
      </c>
      <c r="G61" s="10">
        <f>SUM(G62:G65)</f>
        <v>0</v>
      </c>
      <c r="H61" s="10">
        <f t="shared" si="20"/>
        <v>0</v>
      </c>
      <c r="I61" s="10">
        <f t="shared" si="20"/>
        <v>0</v>
      </c>
      <c r="J61" s="10">
        <f t="shared" ref="J61" si="21">SUM(J62:J65)</f>
        <v>0</v>
      </c>
      <c r="K61" s="10">
        <f t="shared" si="20"/>
        <v>0</v>
      </c>
      <c r="L61" s="10">
        <f t="shared" si="20"/>
        <v>0</v>
      </c>
      <c r="M61" s="10">
        <f t="shared" si="20"/>
        <v>0</v>
      </c>
      <c r="N61" s="10">
        <f t="shared" si="20"/>
        <v>0</v>
      </c>
    </row>
    <row r="62" spans="1:14" x14ac:dyDescent="0.25">
      <c r="A62" s="25" t="s">
        <v>78</v>
      </c>
      <c r="B62" s="31">
        <f>SUM(C62:N62)</f>
        <v>0</v>
      </c>
      <c r="C62" s="28"/>
      <c r="D62" s="29"/>
      <c r="E62" s="29"/>
      <c r="F62" s="29"/>
      <c r="G62" s="29"/>
      <c r="H62" s="29"/>
      <c r="I62" s="29"/>
      <c r="J62" s="14"/>
      <c r="K62" s="29"/>
      <c r="L62" s="29"/>
      <c r="M62" s="29"/>
      <c r="N62" s="29"/>
    </row>
    <row r="63" spans="1:14" x14ac:dyDescent="0.25">
      <c r="A63" s="25" t="s">
        <v>79</v>
      </c>
      <c r="B63" s="31">
        <f t="shared" ref="B63:B65" si="22">SUM(C63:N63)</f>
        <v>0</v>
      </c>
      <c r="C63" s="28"/>
      <c r="D63" s="29"/>
      <c r="E63" s="29"/>
      <c r="F63" s="29"/>
      <c r="G63" s="29"/>
      <c r="H63" s="29"/>
      <c r="I63" s="29"/>
      <c r="J63" s="14"/>
      <c r="K63" s="29"/>
      <c r="L63" s="29"/>
      <c r="M63" s="29"/>
      <c r="N63" s="29"/>
    </row>
    <row r="64" spans="1:14" x14ac:dyDescent="0.25">
      <c r="A64" s="25" t="s">
        <v>80</v>
      </c>
      <c r="B64" s="31">
        <f t="shared" si="22"/>
        <v>0</v>
      </c>
      <c r="C64" s="28"/>
      <c r="D64" s="29"/>
      <c r="E64" s="29"/>
      <c r="F64" s="29"/>
      <c r="G64" s="29"/>
      <c r="H64" s="29"/>
      <c r="I64" s="29"/>
      <c r="J64" s="14"/>
      <c r="K64" s="29"/>
      <c r="L64" s="29"/>
      <c r="M64" s="29"/>
      <c r="N64" s="29"/>
    </row>
    <row r="65" spans="1:15" ht="22.5" x14ac:dyDescent="0.25">
      <c r="A65" s="25" t="s">
        <v>81</v>
      </c>
      <c r="B65" s="31">
        <f t="shared" si="22"/>
        <v>0</v>
      </c>
      <c r="C65" s="28"/>
      <c r="D65" s="29"/>
      <c r="E65" s="29"/>
      <c r="F65" s="29"/>
      <c r="G65" s="29"/>
      <c r="H65" s="29"/>
      <c r="I65" s="29"/>
      <c r="J65" s="14"/>
      <c r="K65" s="29"/>
      <c r="L65" s="29"/>
      <c r="M65" s="29"/>
      <c r="N65" s="29"/>
    </row>
    <row r="66" spans="1:15" ht="30" x14ac:dyDescent="0.25">
      <c r="A66" s="9" t="s">
        <v>82</v>
      </c>
      <c r="B66" s="10">
        <f>SUM(B67:B68)</f>
        <v>0</v>
      </c>
      <c r="C66" s="10">
        <f t="shared" ref="C66:N66" si="23">SUM(C67:C68)</f>
        <v>0</v>
      </c>
      <c r="D66" s="10">
        <f t="shared" si="23"/>
        <v>0</v>
      </c>
      <c r="E66" s="10">
        <f t="shared" si="23"/>
        <v>0</v>
      </c>
      <c r="F66" s="10">
        <f t="shared" si="23"/>
        <v>0</v>
      </c>
      <c r="G66" s="10">
        <f t="shared" ref="G66" si="24">SUM(G67:G68)</f>
        <v>0</v>
      </c>
      <c r="H66" s="10">
        <f t="shared" si="23"/>
        <v>0</v>
      </c>
      <c r="I66" s="10">
        <f t="shared" si="23"/>
        <v>0</v>
      </c>
      <c r="J66" s="10">
        <f t="shared" ref="J66" si="25">SUM(J67:J68)</f>
        <v>0</v>
      </c>
      <c r="K66" s="10">
        <f t="shared" si="23"/>
        <v>0</v>
      </c>
      <c r="L66" s="10">
        <f t="shared" si="23"/>
        <v>0</v>
      </c>
      <c r="M66" s="10">
        <f t="shared" si="23"/>
        <v>0</v>
      </c>
      <c r="N66" s="10">
        <f t="shared" si="23"/>
        <v>0</v>
      </c>
    </row>
    <row r="67" spans="1:15" x14ac:dyDescent="0.25">
      <c r="A67" s="25" t="s">
        <v>83</v>
      </c>
      <c r="B67" s="31">
        <f>SUM(C67:N67)</f>
        <v>0</v>
      </c>
      <c r="C67" s="28"/>
      <c r="D67" s="29"/>
      <c r="E67" s="29"/>
      <c r="F67" s="29"/>
      <c r="G67" s="29"/>
      <c r="H67" s="29"/>
      <c r="I67" s="29"/>
      <c r="J67" s="14"/>
      <c r="K67" s="29"/>
      <c r="L67" s="29"/>
      <c r="M67" s="29"/>
      <c r="N67" s="29"/>
    </row>
    <row r="68" spans="1:15" ht="22.5" x14ac:dyDescent="0.25">
      <c r="A68" s="25" t="s">
        <v>84</v>
      </c>
      <c r="B68" s="31">
        <f t="shared" ref="B68" si="26">SUM(C68:N68)</f>
        <v>0</v>
      </c>
      <c r="C68" s="28"/>
      <c r="D68" s="29"/>
      <c r="E68" s="29"/>
      <c r="F68" s="29"/>
      <c r="G68" s="29"/>
      <c r="H68" s="29"/>
      <c r="I68" s="29"/>
      <c r="J68" s="14"/>
      <c r="K68" s="29"/>
      <c r="L68" s="29"/>
      <c r="M68" s="29"/>
      <c r="N68" s="29"/>
    </row>
    <row r="69" spans="1:15" x14ac:dyDescent="0.25">
      <c r="A69" s="9" t="s">
        <v>85</v>
      </c>
      <c r="B69" s="10">
        <f>SUM(B70:B72)</f>
        <v>0</v>
      </c>
      <c r="C69" s="10">
        <f t="shared" ref="C69:N69" si="27">SUM(C70:C72)</f>
        <v>0</v>
      </c>
      <c r="D69" s="10">
        <f t="shared" si="27"/>
        <v>0</v>
      </c>
      <c r="E69" s="10">
        <f t="shared" si="27"/>
        <v>0</v>
      </c>
      <c r="F69" s="10">
        <f t="shared" si="27"/>
        <v>0</v>
      </c>
      <c r="G69" s="10">
        <f t="shared" ref="G69" si="28">SUM(G70:G72)</f>
        <v>0</v>
      </c>
      <c r="H69" s="10">
        <f t="shared" si="27"/>
        <v>0</v>
      </c>
      <c r="I69" s="10">
        <f t="shared" si="27"/>
        <v>0</v>
      </c>
      <c r="J69" s="10">
        <f t="shared" ref="J69" si="29">SUM(J70:J72)</f>
        <v>0</v>
      </c>
      <c r="K69" s="10">
        <f t="shared" si="27"/>
        <v>0</v>
      </c>
      <c r="L69" s="10">
        <f t="shared" si="27"/>
        <v>0</v>
      </c>
      <c r="M69" s="10">
        <f t="shared" si="27"/>
        <v>0</v>
      </c>
      <c r="N69" s="10">
        <f t="shared" si="27"/>
        <v>0</v>
      </c>
    </row>
    <row r="70" spans="1:15" x14ac:dyDescent="0.25">
      <c r="A70" s="25" t="s">
        <v>86</v>
      </c>
      <c r="B70" s="31">
        <f>SUM(C70:N70)</f>
        <v>0</v>
      </c>
      <c r="C70" s="28"/>
      <c r="D70" s="29"/>
      <c r="E70" s="29"/>
      <c r="F70" s="29"/>
      <c r="G70" s="29"/>
      <c r="H70" s="29"/>
      <c r="I70" s="29"/>
      <c r="J70" s="14"/>
      <c r="K70" s="29"/>
      <c r="L70" s="29"/>
      <c r="M70" s="29"/>
      <c r="N70" s="29"/>
    </row>
    <row r="71" spans="1:15" x14ac:dyDescent="0.25">
      <c r="A71" s="25" t="s">
        <v>87</v>
      </c>
      <c r="B71" s="31">
        <f t="shared" ref="B71:B72" si="30">SUM(C71:N71)</f>
        <v>0</v>
      </c>
      <c r="C71" s="28"/>
      <c r="D71" s="29"/>
      <c r="E71" s="29"/>
      <c r="F71" s="29"/>
      <c r="G71" s="29"/>
      <c r="H71" s="29"/>
      <c r="I71" s="29"/>
      <c r="J71" s="14"/>
      <c r="K71" s="29"/>
      <c r="L71" s="29"/>
      <c r="M71" s="29"/>
      <c r="N71" s="29"/>
    </row>
    <row r="72" spans="1:15" ht="22.5" x14ac:dyDescent="0.25">
      <c r="A72" s="25" t="s">
        <v>88</v>
      </c>
      <c r="B72" s="31">
        <f t="shared" si="30"/>
        <v>0</v>
      </c>
      <c r="C72" s="28"/>
      <c r="D72" s="29"/>
      <c r="E72" s="29"/>
      <c r="F72" s="29"/>
      <c r="G72" s="29"/>
      <c r="H72" s="29"/>
      <c r="I72" s="29"/>
      <c r="J72" s="14"/>
      <c r="K72" s="29"/>
      <c r="L72" s="29"/>
      <c r="M72" s="29"/>
      <c r="N72" s="29"/>
    </row>
    <row r="73" spans="1:15" x14ac:dyDescent="0.25">
      <c r="A73" s="16" t="s">
        <v>89</v>
      </c>
      <c r="B73" s="17">
        <f>B8</f>
        <v>8301514.2200000007</v>
      </c>
      <c r="C73" s="17">
        <f t="shared" ref="C73:N73" si="31">C8</f>
        <v>1938822.69</v>
      </c>
      <c r="D73" s="17">
        <f t="shared" si="31"/>
        <v>3946115.21</v>
      </c>
      <c r="E73" s="17">
        <f t="shared" si="31"/>
        <v>2416576.3200000003</v>
      </c>
      <c r="F73" s="17">
        <f t="shared" si="31"/>
        <v>0</v>
      </c>
      <c r="G73" s="17">
        <f t="shared" si="31"/>
        <v>0</v>
      </c>
      <c r="H73" s="17">
        <f t="shared" si="31"/>
        <v>0</v>
      </c>
      <c r="I73" s="17">
        <f t="shared" si="31"/>
        <v>0</v>
      </c>
      <c r="J73" s="17">
        <f t="shared" si="31"/>
        <v>0</v>
      </c>
      <c r="K73" s="17">
        <f t="shared" si="31"/>
        <v>0</v>
      </c>
      <c r="L73" s="17">
        <f t="shared" si="31"/>
        <v>0</v>
      </c>
      <c r="M73" s="17">
        <f t="shared" si="31"/>
        <v>0</v>
      </c>
      <c r="N73" s="17">
        <f t="shared" si="31"/>
        <v>0</v>
      </c>
    </row>
    <row r="74" spans="1:15" x14ac:dyDescent="0.25">
      <c r="A74" s="18"/>
      <c r="B74" s="19"/>
      <c r="C74" s="2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5" x14ac:dyDescent="0.25">
      <c r="A75" s="9" t="s">
        <v>90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5" ht="30" x14ac:dyDescent="0.25">
      <c r="A76" s="9" t="s">
        <v>91</v>
      </c>
      <c r="B76" s="22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5" ht="22.5" x14ac:dyDescent="0.25">
      <c r="A77" s="25" t="s">
        <v>92</v>
      </c>
      <c r="B77" s="29"/>
      <c r="C77" s="28"/>
      <c r="D77" s="29"/>
      <c r="E77" s="29"/>
      <c r="F77" s="29"/>
      <c r="G77" s="29"/>
      <c r="H77" s="29"/>
      <c r="I77" s="29"/>
      <c r="J77" s="14"/>
      <c r="K77" s="29"/>
      <c r="L77" s="29"/>
      <c r="M77" s="29"/>
      <c r="N77" s="29"/>
      <c r="O77" s="32"/>
    </row>
    <row r="78" spans="1:15" ht="22.5" x14ac:dyDescent="0.25">
      <c r="A78" s="25" t="s">
        <v>93</v>
      </c>
      <c r="B78" s="29"/>
      <c r="C78" s="28"/>
      <c r="D78" s="29"/>
      <c r="E78" s="29"/>
      <c r="F78" s="29"/>
      <c r="G78" s="29"/>
      <c r="H78" s="29"/>
      <c r="I78" s="29"/>
      <c r="J78" s="14"/>
      <c r="K78" s="29"/>
      <c r="L78" s="29"/>
      <c r="M78" s="29"/>
      <c r="N78" s="29"/>
      <c r="O78" s="32"/>
    </row>
    <row r="79" spans="1:15" x14ac:dyDescent="0.25">
      <c r="A79" s="9" t="s">
        <v>94</v>
      </c>
      <c r="B79" s="22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5" x14ac:dyDescent="0.25">
      <c r="A80" s="25" t="s">
        <v>95</v>
      </c>
      <c r="B80" s="29"/>
      <c r="C80" s="28"/>
      <c r="D80" s="29"/>
      <c r="E80" s="29"/>
      <c r="F80" s="29"/>
      <c r="G80" s="29"/>
      <c r="H80" s="29"/>
      <c r="I80" s="29"/>
      <c r="J80" s="14"/>
      <c r="K80" s="29"/>
      <c r="L80" s="29"/>
      <c r="M80" s="29"/>
      <c r="N80" s="29"/>
    </row>
    <row r="81" spans="1:14" x14ac:dyDescent="0.25">
      <c r="A81" s="25" t="s">
        <v>96</v>
      </c>
      <c r="B81" s="29"/>
      <c r="C81" s="28"/>
      <c r="D81" s="29"/>
      <c r="E81" s="29"/>
      <c r="F81" s="29"/>
      <c r="G81" s="29"/>
      <c r="H81" s="29"/>
      <c r="I81" s="29"/>
      <c r="J81" s="14"/>
      <c r="K81" s="29"/>
      <c r="L81" s="29"/>
      <c r="M81" s="29"/>
      <c r="N81" s="29"/>
    </row>
    <row r="82" spans="1:14" ht="30" x14ac:dyDescent="0.25">
      <c r="A82" s="9" t="s">
        <v>97</v>
      </c>
      <c r="B82" s="22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x14ac:dyDescent="0.25">
      <c r="A83" s="25" t="s">
        <v>98</v>
      </c>
      <c r="B83" s="29"/>
      <c r="C83" s="28"/>
      <c r="D83" s="29"/>
      <c r="E83" s="29"/>
      <c r="F83" s="29"/>
      <c r="G83" s="29"/>
      <c r="H83" s="29"/>
      <c r="I83" s="29"/>
      <c r="J83" s="14"/>
      <c r="K83" s="29"/>
      <c r="L83" s="29"/>
      <c r="M83" s="29"/>
      <c r="N83" s="29"/>
    </row>
    <row r="84" spans="1:14" x14ac:dyDescent="0.25">
      <c r="A84" s="16" t="s">
        <v>99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x14ac:dyDescent="0.25">
      <c r="A85" s="19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31.5" x14ac:dyDescent="0.25">
      <c r="A86" s="23" t="s">
        <v>100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x14ac:dyDescent="0.25">
      <c r="A87" s="36" t="s">
        <v>101</v>
      </c>
    </row>
    <row r="88" spans="1:14" x14ac:dyDescent="0.25">
      <c r="A88" s="36" t="s">
        <v>136</v>
      </c>
    </row>
    <row r="89" spans="1:14" x14ac:dyDescent="0.25">
      <c r="A89" s="36" t="s">
        <v>137</v>
      </c>
    </row>
    <row r="92" spans="1:14" x14ac:dyDescent="0.25">
      <c r="A92" s="37" t="s">
        <v>1</v>
      </c>
      <c r="C92" s="33" t="s">
        <v>105</v>
      </c>
      <c r="D92" s="33"/>
      <c r="E92" s="33"/>
      <c r="F92" s="33" t="s">
        <v>106</v>
      </c>
      <c r="I92" s="33" t="s">
        <v>102</v>
      </c>
    </row>
    <row r="93" spans="1:14" x14ac:dyDescent="0.25">
      <c r="A93" s="38" t="s">
        <v>3</v>
      </c>
      <c r="C93" s="35" t="s">
        <v>123</v>
      </c>
      <c r="D93" s="35"/>
      <c r="E93" s="35"/>
      <c r="F93" s="35" t="s">
        <v>134</v>
      </c>
      <c r="I93" s="35" t="s">
        <v>135</v>
      </c>
    </row>
    <row r="94" spans="1:14" x14ac:dyDescent="0.25">
      <c r="A94" s="38" t="s">
        <v>103</v>
      </c>
      <c r="C94" s="34" t="s">
        <v>124</v>
      </c>
      <c r="D94" s="34"/>
      <c r="E94" s="34"/>
      <c r="F94" s="34" t="s">
        <v>107</v>
      </c>
      <c r="I94" s="34" t="s">
        <v>125</v>
      </c>
    </row>
    <row r="95" spans="1:14" x14ac:dyDescent="0.25">
      <c r="A95" s="39" t="s">
        <v>104</v>
      </c>
    </row>
    <row r="96" spans="1:14" x14ac:dyDescent="0.25">
      <c r="A96" s="38" t="s">
        <v>6</v>
      </c>
    </row>
    <row r="97" spans="1:1" x14ac:dyDescent="0.25">
      <c r="A97" s="38" t="s">
        <v>8</v>
      </c>
    </row>
    <row r="98" spans="1:1" x14ac:dyDescent="0.25">
      <c r="A98" s="38" t="s">
        <v>9</v>
      </c>
    </row>
  </sheetData>
  <mergeCells count="5">
    <mergeCell ref="A1:N1"/>
    <mergeCell ref="A2:N2"/>
    <mergeCell ref="A3:N3"/>
    <mergeCell ref="A4:N4"/>
    <mergeCell ref="A5:N5"/>
  </mergeCells>
  <pageMargins left="0.86614173228346458" right="0.23622047244094491" top="0.74803149606299213" bottom="0.74803149606299213" header="0.31496062992125984" footer="0.31496062992125984"/>
  <pageSetup paperSize="119" scale="49" orientation="landscape" r:id="rId1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showGridLines="0" tabSelected="1" view="pageBreakPreview" zoomScaleNormal="100" zoomScaleSheetLayoutView="100" workbookViewId="0">
      <selection activeCell="O1" sqref="O1"/>
    </sheetView>
  </sheetViews>
  <sheetFormatPr baseColWidth="10" defaultColWidth="9.140625" defaultRowHeight="15" x14ac:dyDescent="0.25"/>
  <cols>
    <col min="1" max="1" width="86.7109375" customWidth="1"/>
    <col min="2" max="2" width="12.85546875" customWidth="1"/>
    <col min="3" max="4" width="12.5703125" bestFit="1" customWidth="1"/>
    <col min="5" max="5" width="12.85546875" customWidth="1"/>
    <col min="6" max="6" width="5.7109375" hidden="1" customWidth="1"/>
    <col min="7" max="7" width="0.140625" hidden="1" customWidth="1"/>
    <col min="8" max="8" width="6.140625" hidden="1" customWidth="1"/>
    <col min="9" max="9" width="5.42578125" hidden="1" customWidth="1"/>
    <col min="10" max="10" width="7.85546875" hidden="1" customWidth="1"/>
    <col min="11" max="11" width="12.28515625" hidden="1" customWidth="1"/>
    <col min="12" max="12" width="9" hidden="1" customWidth="1"/>
    <col min="13" max="13" width="11.85546875" hidden="1" customWidth="1"/>
    <col min="14" max="14" width="1.28515625" hidden="1" customWidth="1"/>
    <col min="15" max="15" width="1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14" t="s">
        <v>108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1" t="s">
        <v>1</v>
      </c>
    </row>
    <row r="2" spans="1:27" ht="18.75" x14ac:dyDescent="0.25">
      <c r="A2" s="115" t="s">
        <v>109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P2" s="2" t="s">
        <v>3</v>
      </c>
    </row>
    <row r="3" spans="1:27" ht="18.75" x14ac:dyDescent="0.25">
      <c r="A3" s="115" t="s">
        <v>133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2" t="s">
        <v>4</v>
      </c>
    </row>
    <row r="4" spans="1:27" ht="15.75" x14ac:dyDescent="0.25">
      <c r="A4" s="116" t="s">
        <v>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P4" s="2" t="s">
        <v>6</v>
      </c>
    </row>
    <row r="5" spans="1:27" x14ac:dyDescent="0.25">
      <c r="A5" s="117" t="s">
        <v>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2" t="s">
        <v>8</v>
      </c>
    </row>
    <row r="6" spans="1:27" x14ac:dyDescent="0.25">
      <c r="P6" s="2" t="s">
        <v>9</v>
      </c>
    </row>
    <row r="7" spans="1:27" ht="15.75" customHeight="1" x14ac:dyDescent="0.25">
      <c r="A7" s="54" t="s">
        <v>10</v>
      </c>
      <c r="B7" s="55" t="s">
        <v>11</v>
      </c>
      <c r="C7" s="55" t="s">
        <v>12</v>
      </c>
      <c r="D7" s="55" t="s">
        <v>13</v>
      </c>
      <c r="E7" s="55" t="s">
        <v>14</v>
      </c>
      <c r="F7" s="4" t="s">
        <v>15</v>
      </c>
      <c r="G7" s="63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23</v>
      </c>
      <c r="Z7" s="5">
        <f>SUM(R8:Z8)</f>
        <v>11.029108875781253</v>
      </c>
      <c r="AA7" s="5">
        <f>+Z7+AA8</f>
        <v>13.989108875781252</v>
      </c>
    </row>
    <row r="8" spans="1:27" x14ac:dyDescent="0.25">
      <c r="A8" s="56" t="s">
        <v>24</v>
      </c>
      <c r="B8" s="7">
        <f>B9+B15+B25+B35+B43+B51+B61+B66+B69</f>
        <v>8301514.2200000007</v>
      </c>
      <c r="C8" s="7">
        <f t="shared" ref="C8:M8" si="0">C9+C15+C25+C35+C43+C51+C61+C66+C69</f>
        <v>1938822.69</v>
      </c>
      <c r="D8" s="7">
        <f t="shared" si="0"/>
        <v>3946115.21</v>
      </c>
      <c r="E8" s="7">
        <f t="shared" si="0"/>
        <v>2416576.3200000003</v>
      </c>
      <c r="F8" s="42">
        <f t="shared" si="0"/>
        <v>0</v>
      </c>
      <c r="G8" s="7">
        <f>G9+G15+G25+G35+G43+G51+G61+G66+G69</f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>N9+N15+N25+N35+N43+N51+N61+N66+N69</f>
        <v>0</v>
      </c>
      <c r="O8" s="5">
        <f>G8-'Plantilla Ejecución-2022'!G8</f>
        <v>0</v>
      </c>
      <c r="R8" s="8">
        <v>1</v>
      </c>
      <c r="S8" s="8">
        <v>1.05</v>
      </c>
      <c r="T8" s="8">
        <f>+S8*1.05</f>
        <v>1.1025</v>
      </c>
      <c r="U8" s="8">
        <f t="shared" ref="U8:Y8" si="1">+T8*1.05</f>
        <v>1.1576250000000001</v>
      </c>
      <c r="V8" s="8">
        <f t="shared" si="1"/>
        <v>1.2155062500000002</v>
      </c>
      <c r="W8" s="8">
        <f t="shared" si="1"/>
        <v>1.2762815625000004</v>
      </c>
      <c r="X8" s="8">
        <f t="shared" si="1"/>
        <v>1.3400956406250004</v>
      </c>
      <c r="Y8" s="8">
        <f t="shared" si="1"/>
        <v>1.4071004226562505</v>
      </c>
      <c r="Z8" s="8">
        <v>1.48</v>
      </c>
      <c r="AA8" s="8">
        <f>+Z8*2</f>
        <v>2.96</v>
      </c>
    </row>
    <row r="9" spans="1:27" x14ac:dyDescent="0.25">
      <c r="A9" s="57" t="s">
        <v>25</v>
      </c>
      <c r="B9" s="95">
        <f>SUM(B10:B14)</f>
        <v>3614844.0600000005</v>
      </c>
      <c r="C9" s="96">
        <f>SUM(C10:C14)</f>
        <v>1072320.92</v>
      </c>
      <c r="D9" s="11">
        <f t="shared" ref="D9:N9" si="2">SUM(D10:D14)</f>
        <v>1110082.92</v>
      </c>
      <c r="E9" s="11">
        <f t="shared" si="2"/>
        <v>1432440.22</v>
      </c>
      <c r="F9" s="43">
        <f t="shared" si="2"/>
        <v>0</v>
      </c>
      <c r="G9" s="11">
        <f>SUM(G10:G14)</f>
        <v>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11">
        <f t="shared" si="2"/>
        <v>0</v>
      </c>
      <c r="M9" s="11">
        <f t="shared" si="2"/>
        <v>0</v>
      </c>
      <c r="N9" s="11">
        <f t="shared" si="2"/>
        <v>0</v>
      </c>
      <c r="R9" s="12"/>
    </row>
    <row r="10" spans="1:27" x14ac:dyDescent="0.25">
      <c r="A10" s="58" t="s">
        <v>26</v>
      </c>
      <c r="B10" s="26">
        <f>SUM(C10:N10)</f>
        <v>2805377.3600000003</v>
      </c>
      <c r="C10" s="27">
        <f>'Plantilla Ejecución-2022'!C10</f>
        <v>806832.02</v>
      </c>
      <c r="D10" s="97">
        <f>'Plantilla Ejecución-2022'!D10</f>
        <v>844594.02</v>
      </c>
      <c r="E10" s="26">
        <f>'Plantilla Ejecución-2022'!E10</f>
        <v>1153951.32</v>
      </c>
      <c r="F10" s="59">
        <f>'Plantilla Ejecución-2022'!F10</f>
        <v>0</v>
      </c>
      <c r="G10" s="26">
        <f>'Plantilla Ejecución-2022'!G10</f>
        <v>0</v>
      </c>
      <c r="H10" s="26">
        <f>'Plantilla Ejecución-2022'!H10</f>
        <v>0</v>
      </c>
      <c r="I10" s="26">
        <f>'Plantilla Ejecución-2022'!I10</f>
        <v>0</v>
      </c>
      <c r="J10" s="13">
        <f>'Plantilla Ejecución-2022'!J10</f>
        <v>0</v>
      </c>
      <c r="K10" s="26">
        <f>'Plantilla Ejecución-2022'!K10</f>
        <v>0</v>
      </c>
      <c r="L10" s="26">
        <f>'Plantilla Ejecución-2022'!L10</f>
        <v>0</v>
      </c>
      <c r="M10" s="26">
        <f>'Plantilla Ejecución-2022'!M10</f>
        <v>0</v>
      </c>
      <c r="N10" s="26">
        <f>'Plantilla Ejecución-2022'!N10</f>
        <v>0</v>
      </c>
    </row>
    <row r="11" spans="1:27" x14ac:dyDescent="0.25">
      <c r="A11" s="58" t="s">
        <v>27</v>
      </c>
      <c r="B11" s="26">
        <f t="shared" ref="B11:B14" si="3">SUM(C11:N11)</f>
        <v>268000</v>
      </c>
      <c r="C11" s="27">
        <f>'Plantilla Ejecución-2022'!C11</f>
        <v>85000</v>
      </c>
      <c r="D11" s="97">
        <f>'Plantilla Ejecución-2022'!D11</f>
        <v>85000</v>
      </c>
      <c r="E11" s="26">
        <f>'Plantilla Ejecución-2022'!E11</f>
        <v>98000</v>
      </c>
      <c r="F11" s="44">
        <f>'Plantilla Ejecución-2022'!F11</f>
        <v>0</v>
      </c>
      <c r="G11" s="26">
        <f>'Plantilla Ejecución-2022'!G11</f>
        <v>0</v>
      </c>
      <c r="H11" s="26">
        <f>'Plantilla Ejecución-2022'!H11</f>
        <v>0</v>
      </c>
      <c r="I11" s="26">
        <f>'Plantilla Ejecución-2022'!I11</f>
        <v>0</v>
      </c>
      <c r="J11" s="13">
        <f>'Plantilla Ejecución-2022'!J11</f>
        <v>0</v>
      </c>
      <c r="K11" s="29">
        <f>'Plantilla Ejecución-2022'!K11</f>
        <v>0</v>
      </c>
      <c r="L11" s="29">
        <f>'Plantilla Ejecución-2022'!L11</f>
        <v>0</v>
      </c>
      <c r="M11" s="29">
        <f>'Plantilla Ejecución-2022'!M11</f>
        <v>0</v>
      </c>
      <c r="N11" s="29">
        <f>'Plantilla Ejecución-2022'!N11</f>
        <v>0</v>
      </c>
    </row>
    <row r="12" spans="1:27" x14ac:dyDescent="0.25">
      <c r="A12" s="58" t="s">
        <v>28</v>
      </c>
      <c r="B12" s="26">
        <f t="shared" si="3"/>
        <v>0</v>
      </c>
      <c r="C12" s="27">
        <f>'Plantilla Ejecución-2022'!C12</f>
        <v>0</v>
      </c>
      <c r="D12" s="97">
        <f>'Plantilla Ejecución-2022'!D12</f>
        <v>0</v>
      </c>
      <c r="E12" s="26">
        <f>'Plantilla Ejecución-2022'!E12</f>
        <v>0</v>
      </c>
      <c r="F12" s="45"/>
      <c r="G12" s="29">
        <v>0</v>
      </c>
      <c r="H12" s="29">
        <v>0</v>
      </c>
      <c r="I12" s="29">
        <f>'Plantilla Ejecución-2022'!I12</f>
        <v>0</v>
      </c>
      <c r="J12" s="14">
        <f>'Plantilla Ejecución-2022'!J12</f>
        <v>0</v>
      </c>
      <c r="K12" s="29">
        <f>'Plantilla Ejecución-2022'!K12</f>
        <v>0</v>
      </c>
      <c r="L12" s="29"/>
      <c r="M12" s="29"/>
      <c r="N12" s="29">
        <f>'Plantilla Ejecución-2022'!N12</f>
        <v>0</v>
      </c>
    </row>
    <row r="13" spans="1:27" x14ac:dyDescent="0.25">
      <c r="A13" s="58" t="s">
        <v>29</v>
      </c>
      <c r="B13" s="26">
        <f t="shared" si="3"/>
        <v>0</v>
      </c>
      <c r="C13" s="27">
        <f>'Plantilla Ejecución-2022'!C13</f>
        <v>0</v>
      </c>
      <c r="D13" s="97">
        <f>'Plantilla Ejecución-2022'!D13</f>
        <v>0</v>
      </c>
      <c r="E13" s="26">
        <f>'Plantilla Ejecución-2022'!E13</f>
        <v>0</v>
      </c>
      <c r="F13" s="44"/>
      <c r="G13" s="26">
        <v>0</v>
      </c>
      <c r="H13" s="26">
        <v>0</v>
      </c>
      <c r="I13" s="26">
        <f>'Plantilla Ejecución-2022'!I13</f>
        <v>0</v>
      </c>
      <c r="J13" s="13">
        <f>'Plantilla Ejecución-2022'!J13</f>
        <v>0</v>
      </c>
      <c r="K13" s="29">
        <f>'Plantilla Ejecución-2022'!K13</f>
        <v>0</v>
      </c>
      <c r="L13" s="29"/>
      <c r="M13" s="29"/>
      <c r="N13" s="29">
        <f>'Plantilla Ejecución-2022'!N13</f>
        <v>0</v>
      </c>
    </row>
    <row r="14" spans="1:27" x14ac:dyDescent="0.25">
      <c r="A14" s="58" t="s">
        <v>30</v>
      </c>
      <c r="B14" s="26">
        <f t="shared" si="3"/>
        <v>541466.69999999995</v>
      </c>
      <c r="C14" s="27">
        <f>'Plantilla Ejecución-2022'!C14</f>
        <v>180488.9</v>
      </c>
      <c r="D14" s="97">
        <f>'Plantilla Ejecución-2022'!D14</f>
        <v>180488.9</v>
      </c>
      <c r="E14" s="26">
        <f>'Plantilla Ejecución-2022'!E14</f>
        <v>180488.9</v>
      </c>
      <c r="F14" s="44">
        <f>'Plantilla Ejecución-2022'!F14</f>
        <v>0</v>
      </c>
      <c r="G14" s="26">
        <f>'Plantilla Ejecución-2022'!G14</f>
        <v>0</v>
      </c>
      <c r="H14" s="26">
        <f>'Plantilla Ejecución-2022'!H14</f>
        <v>0</v>
      </c>
      <c r="I14" s="26">
        <f>'Plantilla Ejecución-2022'!I14</f>
        <v>0</v>
      </c>
      <c r="J14" s="13">
        <f>'Plantilla Ejecución-2022'!J14</f>
        <v>0</v>
      </c>
      <c r="K14" s="29">
        <f>'Plantilla Ejecución-2022'!K14</f>
        <v>0</v>
      </c>
      <c r="L14" s="29">
        <f>'Plantilla Ejecución-2022'!L14</f>
        <v>0</v>
      </c>
      <c r="M14" s="29">
        <f>'Plantilla Ejecución-2022'!M14</f>
        <v>0</v>
      </c>
      <c r="N14" s="29">
        <f>'Plantilla Ejecución-2022'!N14</f>
        <v>0</v>
      </c>
    </row>
    <row r="15" spans="1:27" x14ac:dyDescent="0.25">
      <c r="A15" s="57" t="s">
        <v>31</v>
      </c>
      <c r="B15" s="95">
        <f>SUM(B16:B24)</f>
        <v>1773751.1500000001</v>
      </c>
      <c r="C15" s="98">
        <f>SUM(C16:C24)</f>
        <v>477642.84</v>
      </c>
      <c r="D15" s="15">
        <f t="shared" ref="D15:N15" si="4">SUM(D16:D24)</f>
        <v>903065.49</v>
      </c>
      <c r="E15" s="15">
        <f t="shared" si="4"/>
        <v>393042.82</v>
      </c>
      <c r="F15" s="46">
        <f t="shared" si="4"/>
        <v>0</v>
      </c>
      <c r="G15" s="15">
        <f>SUM(G16:G24)</f>
        <v>0</v>
      </c>
      <c r="H15" s="15">
        <f t="shared" si="4"/>
        <v>0</v>
      </c>
      <c r="I15" s="15">
        <f t="shared" si="4"/>
        <v>0</v>
      </c>
      <c r="J15" s="15">
        <f t="shared" si="4"/>
        <v>0</v>
      </c>
      <c r="K15" s="15">
        <f t="shared" si="4"/>
        <v>0</v>
      </c>
      <c r="L15" s="15">
        <f t="shared" si="4"/>
        <v>0</v>
      </c>
      <c r="M15" s="15">
        <f t="shared" si="4"/>
        <v>0</v>
      </c>
      <c r="N15" s="15">
        <f t="shared" si="4"/>
        <v>0</v>
      </c>
    </row>
    <row r="16" spans="1:27" x14ac:dyDescent="0.25">
      <c r="A16" s="58" t="s">
        <v>32</v>
      </c>
      <c r="B16" s="26">
        <f>SUM(C16:N16)</f>
        <v>510471.39</v>
      </c>
      <c r="C16" s="28">
        <f>'Plantilla Ejecución-2022'!C16</f>
        <v>284561.24</v>
      </c>
      <c r="D16" s="29">
        <f>'Plantilla Ejecución-2022'!D16</f>
        <v>95849.77</v>
      </c>
      <c r="E16" s="29">
        <f>'Plantilla Ejecución-2022'!E16</f>
        <v>130060.38</v>
      </c>
      <c r="F16" s="44">
        <f>+'Plantilla Ejecución-2022'!F16</f>
        <v>0</v>
      </c>
      <c r="G16" s="26">
        <f>'Plantilla Ejecución-2022'!G16</f>
        <v>0</v>
      </c>
      <c r="H16" s="26">
        <f>'Plantilla Ejecución-2022'!H16</f>
        <v>0</v>
      </c>
      <c r="I16" s="26">
        <f>'Plantilla Ejecución-2022'!I16</f>
        <v>0</v>
      </c>
      <c r="J16" s="13">
        <f>'Plantilla Ejecución-2022'!J16</f>
        <v>0</v>
      </c>
      <c r="K16" s="29">
        <f>'Plantilla Ejecución-2022'!K16</f>
        <v>0</v>
      </c>
      <c r="L16" s="29">
        <f>'Plantilla Ejecución-2022'!L16</f>
        <v>0</v>
      </c>
      <c r="M16" s="29">
        <f>'Plantilla Ejecución-2022'!M16</f>
        <v>0</v>
      </c>
      <c r="N16" s="29">
        <f>'Plantilla Ejecución-2022'!N16</f>
        <v>0</v>
      </c>
    </row>
    <row r="17" spans="1:14" x14ac:dyDescent="0.25">
      <c r="A17" s="58" t="s">
        <v>33</v>
      </c>
      <c r="B17" s="26">
        <f t="shared" ref="B17:B24" si="5">SUM(C17:N17)</f>
        <v>0</v>
      </c>
      <c r="C17" s="28">
        <f>'Plantilla Ejecución-2022'!C17</f>
        <v>0</v>
      </c>
      <c r="D17" s="29">
        <f>'Plantilla Ejecución-2022'!D17</f>
        <v>0</v>
      </c>
      <c r="E17" s="29">
        <f>'Plantilla Ejecución-2022'!E17</f>
        <v>0</v>
      </c>
      <c r="F17" s="44">
        <f>+'Plantilla Ejecución-2022'!F17</f>
        <v>0</v>
      </c>
      <c r="G17" s="26">
        <f>'Plantilla Ejecución-2022'!G17</f>
        <v>0</v>
      </c>
      <c r="H17" s="26">
        <f>'Plantilla Ejecución-2022'!H17</f>
        <v>0</v>
      </c>
      <c r="I17" s="26">
        <f>'Plantilla Ejecución-2022'!I17</f>
        <v>0</v>
      </c>
      <c r="J17" s="13">
        <f>'Plantilla Ejecución-2022'!J17</f>
        <v>0</v>
      </c>
      <c r="K17" s="29">
        <f>'Plantilla Ejecución-2022'!K17</f>
        <v>0</v>
      </c>
      <c r="L17" s="29">
        <f>'Plantilla Ejecución-2022'!L17</f>
        <v>0</v>
      </c>
      <c r="M17" s="29">
        <f>'Plantilla Ejecución-2022'!M17</f>
        <v>0</v>
      </c>
      <c r="N17" s="29">
        <f>'Plantilla Ejecución-2022'!N17</f>
        <v>0</v>
      </c>
    </row>
    <row r="18" spans="1:14" x14ac:dyDescent="0.25">
      <c r="A18" s="58" t="s">
        <v>34</v>
      </c>
      <c r="B18" s="26">
        <f t="shared" si="5"/>
        <v>0</v>
      </c>
      <c r="C18" s="28">
        <f>'Plantilla Ejecución-2022'!C18</f>
        <v>0</v>
      </c>
      <c r="D18" s="29">
        <f>'Plantilla Ejecución-2022'!D18</f>
        <v>0</v>
      </c>
      <c r="E18" s="29">
        <f>'Plantilla Ejecución-2022'!E18</f>
        <v>0</v>
      </c>
      <c r="F18" s="45">
        <v>0</v>
      </c>
      <c r="G18" s="26">
        <v>0</v>
      </c>
      <c r="H18" s="26">
        <v>0</v>
      </c>
      <c r="I18" s="26">
        <f>'Plantilla Ejecución-2022'!I18</f>
        <v>0</v>
      </c>
      <c r="J18" s="13">
        <f>'Plantilla Ejecución-2022'!J18</f>
        <v>0</v>
      </c>
      <c r="K18" s="29">
        <f>'Plantilla Ejecución-2022'!K18</f>
        <v>0</v>
      </c>
      <c r="L18" s="29"/>
      <c r="M18" s="29"/>
      <c r="N18" s="29">
        <f>'Plantilla Ejecución-2022'!N18</f>
        <v>0</v>
      </c>
    </row>
    <row r="19" spans="1:14" ht="18" customHeight="1" x14ac:dyDescent="0.25">
      <c r="A19" s="58" t="s">
        <v>35</v>
      </c>
      <c r="B19" s="26">
        <f t="shared" si="5"/>
        <v>92625</v>
      </c>
      <c r="C19" s="28">
        <f>'Plantilla Ejecución-2022'!C19</f>
        <v>0</v>
      </c>
      <c r="D19" s="29">
        <f>'Plantilla Ejecución-2022'!D19</f>
        <v>92625</v>
      </c>
      <c r="E19" s="29">
        <f>'Plantilla Ejecución-2022'!E19</f>
        <v>0</v>
      </c>
      <c r="F19" s="44">
        <f>'Plantilla Ejecución-2022'!F19</f>
        <v>0</v>
      </c>
      <c r="G19" s="26">
        <f>'Plantilla Ejecución-2022'!G19</f>
        <v>0</v>
      </c>
      <c r="H19" s="26">
        <f>'Plantilla Ejecución-2022'!H19</f>
        <v>0</v>
      </c>
      <c r="I19" s="26">
        <f>'Plantilla Ejecución-2022'!I19</f>
        <v>0</v>
      </c>
      <c r="J19" s="13">
        <f>'Plantilla Ejecución-2022'!J19</f>
        <v>0</v>
      </c>
      <c r="K19" s="29">
        <f>'Plantilla Ejecución-2022'!K19</f>
        <v>0</v>
      </c>
      <c r="L19" s="29">
        <f>'Plantilla Ejecución-2022'!L19</f>
        <v>0</v>
      </c>
      <c r="M19" s="29">
        <f>'Plantilla Ejecución-2022'!M19</f>
        <v>0</v>
      </c>
      <c r="N19" s="29">
        <f>'Plantilla Ejecución-2022'!N19</f>
        <v>0</v>
      </c>
    </row>
    <row r="20" spans="1:14" x14ac:dyDescent="0.25">
      <c r="A20" s="58" t="s">
        <v>36</v>
      </c>
      <c r="B20" s="26">
        <f t="shared" si="5"/>
        <v>577756</v>
      </c>
      <c r="C20" s="28">
        <f>'Plantilla Ejecución-2022'!C20</f>
        <v>76500</v>
      </c>
      <c r="D20" s="29">
        <f>'Plantilla Ejecución-2022'!D20</f>
        <v>306486</v>
      </c>
      <c r="E20" s="29">
        <f>'Plantilla Ejecución-2022'!E20</f>
        <v>194770</v>
      </c>
      <c r="F20" s="44">
        <f>'Plantilla Ejecución-2022'!F20</f>
        <v>0</v>
      </c>
      <c r="G20" s="26">
        <f>'Plantilla Ejecución-2022'!G20</f>
        <v>0</v>
      </c>
      <c r="H20" s="26">
        <f>'Plantilla Ejecución-2022'!H20</f>
        <v>0</v>
      </c>
      <c r="I20" s="26">
        <f>'Plantilla Ejecución-2022'!I20</f>
        <v>0</v>
      </c>
      <c r="J20" s="13">
        <f>'Plantilla Ejecución-2022'!J20</f>
        <v>0</v>
      </c>
      <c r="K20" s="29">
        <f>'Plantilla Ejecución-2022'!K20</f>
        <v>0</v>
      </c>
      <c r="L20" s="29">
        <f>'Plantilla Ejecución-2022'!L20</f>
        <v>0</v>
      </c>
      <c r="M20" s="29">
        <f>'Plantilla Ejecución-2022'!M20</f>
        <v>0</v>
      </c>
      <c r="N20" s="29">
        <f>'Plantilla Ejecución-2022'!N20</f>
        <v>0</v>
      </c>
    </row>
    <row r="21" spans="1:14" x14ac:dyDescent="0.25">
      <c r="A21" s="58" t="s">
        <v>37</v>
      </c>
      <c r="B21" s="26">
        <f t="shared" si="5"/>
        <v>0</v>
      </c>
      <c r="C21" s="28">
        <f>'Plantilla Ejecución-2022'!C21</f>
        <v>0</v>
      </c>
      <c r="D21" s="29">
        <f>'Plantilla Ejecución-2022'!D21</f>
        <v>0</v>
      </c>
      <c r="E21" s="29">
        <f>'Plantilla Ejecución-2022'!E21</f>
        <v>0</v>
      </c>
      <c r="F21" s="45"/>
      <c r="G21" s="29">
        <v>0</v>
      </c>
      <c r="H21" s="29">
        <v>0</v>
      </c>
      <c r="I21" s="29">
        <f>'Plantilla Ejecución-2022'!I21</f>
        <v>0</v>
      </c>
      <c r="J21" s="14">
        <f>'Plantilla Ejecución-2022'!J21</f>
        <v>0</v>
      </c>
      <c r="K21" s="29">
        <f>'Plantilla Ejecución-2022'!K21</f>
        <v>0</v>
      </c>
      <c r="L21" s="29"/>
      <c r="M21" s="29"/>
      <c r="N21" s="29">
        <f>'Plantilla Ejecución-2022'!N21</f>
        <v>0</v>
      </c>
    </row>
    <row r="22" spans="1:14" x14ac:dyDescent="0.25">
      <c r="A22" s="58" t="s">
        <v>38</v>
      </c>
      <c r="B22" s="26">
        <f t="shared" si="5"/>
        <v>229319.44</v>
      </c>
      <c r="C22" s="28">
        <f>'Plantilla Ejecución-2022'!C22</f>
        <v>0</v>
      </c>
      <c r="D22" s="29">
        <f>'Plantilla Ejecución-2022'!D22</f>
        <v>229319.44</v>
      </c>
      <c r="E22" s="29">
        <f>'Plantilla Ejecución-2022'!E22</f>
        <v>0</v>
      </c>
      <c r="F22" s="44">
        <f>+'Plantilla Ejecución-2022'!F22</f>
        <v>0</v>
      </c>
      <c r="G22" s="26">
        <f>'Plantilla Ejecución-2022'!G22</f>
        <v>0</v>
      </c>
      <c r="H22" s="26">
        <f>'Plantilla Ejecución-2022'!H22</f>
        <v>0</v>
      </c>
      <c r="I22" s="26">
        <f>'Plantilla Ejecución-2022'!I22</f>
        <v>0</v>
      </c>
      <c r="J22" s="13">
        <f>'Plantilla Ejecución-2022'!J22</f>
        <v>0</v>
      </c>
      <c r="K22" s="29">
        <f>'Plantilla Ejecución-2022'!K22</f>
        <v>0</v>
      </c>
      <c r="L22" s="29">
        <f>'Plantilla Ejecución-2022'!L22</f>
        <v>0</v>
      </c>
      <c r="M22" s="29">
        <f>'Plantilla Ejecución-2022'!M22</f>
        <v>0</v>
      </c>
      <c r="N22" s="29">
        <f>'Plantilla Ejecución-2022'!N22</f>
        <v>0</v>
      </c>
    </row>
    <row r="23" spans="1:14" x14ac:dyDescent="0.25">
      <c r="A23" s="58" t="s">
        <v>39</v>
      </c>
      <c r="B23" s="26">
        <f t="shared" si="5"/>
        <v>244949.5</v>
      </c>
      <c r="C23" s="28">
        <f>'Plantilla Ejecución-2022'!C23</f>
        <v>103056.58</v>
      </c>
      <c r="D23" s="29">
        <f>'Plantilla Ejecución-2022'!D23</f>
        <v>77190.48</v>
      </c>
      <c r="E23" s="29">
        <f>'Plantilla Ejecución-2022'!E23</f>
        <v>64702.44</v>
      </c>
      <c r="F23" s="44">
        <f>'Plantilla Ejecución-2022'!F23</f>
        <v>0</v>
      </c>
      <c r="G23" s="26">
        <f>'Plantilla Ejecución-2022'!G23</f>
        <v>0</v>
      </c>
      <c r="H23" s="26">
        <f>'Plantilla Ejecución-2022'!H23</f>
        <v>0</v>
      </c>
      <c r="I23" s="26">
        <f>'Plantilla Ejecución-2022'!I23</f>
        <v>0</v>
      </c>
      <c r="J23" s="13">
        <f>'Plantilla Ejecución-2022'!J23</f>
        <v>0</v>
      </c>
      <c r="K23" s="29">
        <f>'Plantilla Ejecución-2022'!K23</f>
        <v>0</v>
      </c>
      <c r="L23" s="29">
        <f>'Plantilla Ejecución-2022'!L23</f>
        <v>0</v>
      </c>
      <c r="M23" s="29">
        <f>'Plantilla Ejecución-2022'!M23</f>
        <v>0</v>
      </c>
      <c r="N23" s="29">
        <f>'Plantilla Ejecución-2022'!N23</f>
        <v>0</v>
      </c>
    </row>
    <row r="24" spans="1:14" x14ac:dyDescent="0.25">
      <c r="A24" s="58" t="s">
        <v>40</v>
      </c>
      <c r="B24" s="26">
        <f t="shared" si="5"/>
        <v>118629.82</v>
      </c>
      <c r="C24" s="28">
        <f>'Plantilla Ejecución-2022'!C24</f>
        <v>13525.02</v>
      </c>
      <c r="D24" s="29">
        <f>'Plantilla Ejecución-2022'!D24</f>
        <v>101594.8</v>
      </c>
      <c r="E24" s="29">
        <f>'Plantilla Ejecución-2022'!E24</f>
        <v>3510</v>
      </c>
      <c r="F24" s="45">
        <f>+'Plantilla Ejecución-2022'!F24</f>
        <v>0</v>
      </c>
      <c r="G24" s="29">
        <f>+'Plantilla Ejecución-2022'!G24</f>
        <v>0</v>
      </c>
      <c r="H24" s="29">
        <f>'Plantilla Ejecución-2022'!H24</f>
        <v>0</v>
      </c>
      <c r="I24" s="29">
        <f>'Plantilla Ejecución-2022'!I24</f>
        <v>0</v>
      </c>
      <c r="J24" s="14">
        <f>'Plantilla Ejecución-2022'!J24</f>
        <v>0</v>
      </c>
      <c r="K24" s="29">
        <f>'Plantilla Ejecución-2022'!K24</f>
        <v>0</v>
      </c>
      <c r="L24" s="29">
        <f>'Plantilla Ejecución-2022'!L24</f>
        <v>0</v>
      </c>
      <c r="M24" s="29">
        <f>'Plantilla Ejecución-2022'!M24</f>
        <v>0</v>
      </c>
      <c r="N24" s="29">
        <f>'Plantilla Ejecución-2022'!N24</f>
        <v>0</v>
      </c>
    </row>
    <row r="25" spans="1:14" x14ac:dyDescent="0.25">
      <c r="A25" s="57" t="s">
        <v>41</v>
      </c>
      <c r="B25" s="95">
        <f>SUM(B26:B34)</f>
        <v>2659697.02</v>
      </c>
      <c r="C25" s="98">
        <f>SUM(C26:C34)</f>
        <v>388858.93</v>
      </c>
      <c r="D25" s="15">
        <f t="shared" ref="D25:N25" si="6">SUM(D26:D34)</f>
        <v>1932966.8</v>
      </c>
      <c r="E25" s="15">
        <f t="shared" si="6"/>
        <v>337871.29</v>
      </c>
      <c r="F25" s="46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6"/>
        <v>0</v>
      </c>
    </row>
    <row r="26" spans="1:14" x14ac:dyDescent="0.25">
      <c r="A26" s="58" t="s">
        <v>42</v>
      </c>
      <c r="B26" s="26">
        <f>SUM(C26:N26)</f>
        <v>164514.16999999998</v>
      </c>
      <c r="C26" s="99">
        <f>'Plantilla Ejecución-2022'!C26</f>
        <v>0</v>
      </c>
      <c r="D26" s="29">
        <f>'Plantilla Ejecución-2022'!D26</f>
        <v>74758.17</v>
      </c>
      <c r="E26" s="29">
        <f>'Plantilla Ejecución-2022'!E26</f>
        <v>89756</v>
      </c>
      <c r="F26" s="44">
        <f>+'Plantilla Ejecución-2022'!F26</f>
        <v>0</v>
      </c>
      <c r="G26" s="26">
        <f>'Plantilla Ejecución-2022'!G26</f>
        <v>0</v>
      </c>
      <c r="H26" s="26">
        <f>'Plantilla Ejecución-2022'!H26</f>
        <v>0</v>
      </c>
      <c r="I26" s="26">
        <f>'Plantilla Ejecución-2022'!I26</f>
        <v>0</v>
      </c>
      <c r="J26" s="13">
        <f>'Plantilla Ejecución-2022'!J26</f>
        <v>0</v>
      </c>
      <c r="K26" s="29">
        <f>'Plantilla Ejecución-2022'!K26</f>
        <v>0</v>
      </c>
      <c r="L26" s="29">
        <f>'Plantilla Ejecución-2022'!L26</f>
        <v>0</v>
      </c>
      <c r="M26" s="29">
        <f>'Plantilla Ejecución-2022'!M26</f>
        <v>0</v>
      </c>
      <c r="N26" s="29">
        <f>'Plantilla Ejecución-2022'!N26</f>
        <v>0</v>
      </c>
    </row>
    <row r="27" spans="1:14" x14ac:dyDescent="0.25">
      <c r="A27" s="58" t="s">
        <v>43</v>
      </c>
      <c r="B27" s="26">
        <f t="shared" ref="B27:B34" si="7">SUM(C27:N27)</f>
        <v>0</v>
      </c>
      <c r="C27" s="99">
        <f>'Plantilla Ejecución-2022'!C27</f>
        <v>0</v>
      </c>
      <c r="D27" s="29">
        <f>'Plantilla Ejecución-2022'!D27</f>
        <v>0</v>
      </c>
      <c r="E27" s="29">
        <f>'Plantilla Ejecución-2022'!E27</f>
        <v>0</v>
      </c>
      <c r="F27" s="44">
        <f>+'Plantilla Ejecución-2022'!F27</f>
        <v>0</v>
      </c>
      <c r="G27" s="26">
        <f>+'Plantilla Ejecución-2022'!G27</f>
        <v>0</v>
      </c>
      <c r="H27" s="26">
        <v>0</v>
      </c>
      <c r="I27" s="26">
        <f>'Plantilla Ejecución-2022'!I27</f>
        <v>0</v>
      </c>
      <c r="J27" s="13">
        <f>'Plantilla Ejecución-2022'!J27</f>
        <v>0</v>
      </c>
      <c r="K27" s="29">
        <f>'Plantilla Ejecución-2022'!K27</f>
        <v>0</v>
      </c>
      <c r="L27" s="29"/>
      <c r="M27" s="29">
        <f>'Plantilla Ejecución-2022'!M27</f>
        <v>0</v>
      </c>
      <c r="N27" s="29">
        <f>'Plantilla Ejecución-2022'!N27</f>
        <v>0</v>
      </c>
    </row>
    <row r="28" spans="1:14" x14ac:dyDescent="0.25">
      <c r="A28" s="58" t="s">
        <v>44</v>
      </c>
      <c r="B28" s="26">
        <f t="shared" si="7"/>
        <v>138159.12</v>
      </c>
      <c r="C28" s="99">
        <f>'Plantilla Ejecución-2022'!C28</f>
        <v>0</v>
      </c>
      <c r="D28" s="29">
        <f>'Plantilla Ejecución-2022'!D28</f>
        <v>138159.12</v>
      </c>
      <c r="E28" s="29">
        <f>'Plantilla Ejecución-2022'!E28</f>
        <v>0</v>
      </c>
      <c r="F28" s="44">
        <f>+'Plantilla Ejecución-2022'!F28</f>
        <v>0</v>
      </c>
      <c r="G28" s="26">
        <f>'Plantilla Ejecución-2022'!G28</f>
        <v>0</v>
      </c>
      <c r="H28" s="26">
        <f>'Plantilla Ejecución-2022'!H28</f>
        <v>0</v>
      </c>
      <c r="I28" s="26">
        <f>'Plantilla Ejecución-2022'!I28</f>
        <v>0</v>
      </c>
      <c r="J28" s="13">
        <f>'Plantilla Ejecución-2022'!J28</f>
        <v>0</v>
      </c>
      <c r="K28" s="29">
        <f>'Plantilla Ejecución-2022'!K28</f>
        <v>0</v>
      </c>
      <c r="L28" s="29">
        <f>'Plantilla Ejecución-2022'!L28</f>
        <v>0</v>
      </c>
      <c r="M28" s="29">
        <f>'Plantilla Ejecución-2022'!M28</f>
        <v>0</v>
      </c>
      <c r="N28" s="29">
        <f>'Plantilla Ejecución-2022'!N28</f>
        <v>0</v>
      </c>
    </row>
    <row r="29" spans="1:14" x14ac:dyDescent="0.25">
      <c r="A29" s="58" t="s">
        <v>45</v>
      </c>
      <c r="B29" s="26">
        <f t="shared" si="7"/>
        <v>1047099.5</v>
      </c>
      <c r="C29" s="99">
        <f>'Plantilla Ejecución-2022'!C29</f>
        <v>0</v>
      </c>
      <c r="D29" s="29">
        <f>'Plantilla Ejecución-2022'!D29</f>
        <v>1047099.5</v>
      </c>
      <c r="E29" s="29">
        <f>'Plantilla Ejecución-2022'!E29</f>
        <v>0</v>
      </c>
      <c r="F29" s="44">
        <f>+'Plantilla Ejecución-2022'!F29</f>
        <v>0</v>
      </c>
      <c r="G29" s="26">
        <f>'Plantilla Ejecución-2022'!G29</f>
        <v>0</v>
      </c>
      <c r="H29" s="26">
        <f>'Plantilla Ejecución-2022'!H29</f>
        <v>0</v>
      </c>
      <c r="I29" s="26">
        <f>'Plantilla Ejecución-2022'!I29</f>
        <v>0</v>
      </c>
      <c r="J29" s="13">
        <f>'Plantilla Ejecución-2022'!J29</f>
        <v>0</v>
      </c>
      <c r="K29" s="29">
        <f>'Plantilla Ejecución-2022'!K29</f>
        <v>0</v>
      </c>
      <c r="L29" s="29">
        <f>'Plantilla Ejecución-2022'!L29</f>
        <v>0</v>
      </c>
      <c r="M29" s="29">
        <f>'Plantilla Ejecución-2022'!M29</f>
        <v>0</v>
      </c>
      <c r="N29" s="29">
        <f>'Plantilla Ejecución-2022'!N29</f>
        <v>0</v>
      </c>
    </row>
    <row r="30" spans="1:14" x14ac:dyDescent="0.25">
      <c r="A30" s="58" t="s">
        <v>46</v>
      </c>
      <c r="B30" s="26">
        <f t="shared" si="7"/>
        <v>68681</v>
      </c>
      <c r="C30" s="99">
        <f>'Plantilla Ejecución-2022'!C30</f>
        <v>0</v>
      </c>
      <c r="D30" s="29">
        <f>'Plantilla Ejecución-2022'!D30</f>
        <v>68681</v>
      </c>
      <c r="E30" s="29">
        <f>'Plantilla Ejecución-2022'!E30</f>
        <v>0</v>
      </c>
      <c r="F30" s="44">
        <f>+'Plantilla Ejecución-2022'!F30</f>
        <v>0</v>
      </c>
      <c r="G30" s="26">
        <f>+'Plantilla Ejecución-2022'!G30</f>
        <v>0</v>
      </c>
      <c r="H30" s="26">
        <f>'Plantilla Ejecución-2022'!H30</f>
        <v>0</v>
      </c>
      <c r="I30" s="26">
        <f>'Plantilla Ejecución-2022'!I30</f>
        <v>0</v>
      </c>
      <c r="J30" s="13">
        <f>'Plantilla Ejecución-2022'!J30</f>
        <v>0</v>
      </c>
      <c r="K30" s="29">
        <f>'Plantilla Ejecución-2022'!K30</f>
        <v>0</v>
      </c>
      <c r="L30" s="29">
        <f>'Plantilla Ejecución-2022'!L30</f>
        <v>0</v>
      </c>
      <c r="M30" s="29">
        <f>'Plantilla Ejecución-2022'!M30</f>
        <v>0</v>
      </c>
      <c r="N30" s="29">
        <f>'Plantilla Ejecución-2022'!N30</f>
        <v>0</v>
      </c>
    </row>
    <row r="31" spans="1:14" x14ac:dyDescent="0.25">
      <c r="A31" s="58" t="s">
        <v>47</v>
      </c>
      <c r="B31" s="26">
        <f t="shared" si="7"/>
        <v>21004</v>
      </c>
      <c r="C31" s="99">
        <f>'Plantilla Ejecución-2022'!C31</f>
        <v>0</v>
      </c>
      <c r="D31" s="29">
        <f>'Plantilla Ejecución-2022'!D31</f>
        <v>0</v>
      </c>
      <c r="E31" s="29">
        <f>'Plantilla Ejecución-2022'!E31</f>
        <v>21004</v>
      </c>
      <c r="F31" s="44"/>
      <c r="G31" s="26">
        <f>+'Plantilla Ejecución-2022'!G31</f>
        <v>0</v>
      </c>
      <c r="H31" s="26">
        <f>'Plantilla Ejecución-2022'!H31</f>
        <v>0</v>
      </c>
      <c r="I31" s="26">
        <f>'Plantilla Ejecución-2022'!I31</f>
        <v>0</v>
      </c>
      <c r="J31" s="13">
        <f>'Plantilla Ejecución-2022'!J31</f>
        <v>0</v>
      </c>
      <c r="K31" s="29">
        <f>'Plantilla Ejecución-2022'!K31</f>
        <v>0</v>
      </c>
      <c r="L31" s="29">
        <f>'Plantilla Ejecución-2022'!L31</f>
        <v>0</v>
      </c>
      <c r="M31" s="29">
        <f>'Plantilla Ejecución-2022'!M31</f>
        <v>0</v>
      </c>
      <c r="N31" s="29">
        <f>'Plantilla Ejecución-2022'!N31</f>
        <v>0</v>
      </c>
    </row>
    <row r="32" spans="1:14" x14ac:dyDescent="0.25">
      <c r="A32" s="58" t="s">
        <v>48</v>
      </c>
      <c r="B32" s="26">
        <f t="shared" si="7"/>
        <v>964574.26</v>
      </c>
      <c r="C32" s="99">
        <f>'Plantilla Ejecución-2022'!C32</f>
        <v>388858.93</v>
      </c>
      <c r="D32" s="29">
        <f>'Plantilla Ejecución-2022'!D32</f>
        <v>402390.33</v>
      </c>
      <c r="E32" s="29">
        <f>'Plantilla Ejecución-2022'!E32</f>
        <v>173325</v>
      </c>
      <c r="F32" s="44">
        <f>'Plantilla Ejecución-2022'!F32</f>
        <v>0</v>
      </c>
      <c r="G32" s="26">
        <f>'Plantilla Ejecución-2022'!G32</f>
        <v>0</v>
      </c>
      <c r="H32" s="26">
        <f>'Plantilla Ejecución-2022'!H32</f>
        <v>0</v>
      </c>
      <c r="I32" s="26">
        <f>'Plantilla Ejecución-2022'!I32</f>
        <v>0</v>
      </c>
      <c r="J32" s="13">
        <f>'Plantilla Ejecución-2022'!J32</f>
        <v>0</v>
      </c>
      <c r="K32" s="29">
        <f>'Plantilla Ejecución-2022'!K32</f>
        <v>0</v>
      </c>
      <c r="L32" s="29">
        <f>'Plantilla Ejecución-2022'!L32</f>
        <v>0</v>
      </c>
      <c r="M32" s="29">
        <f>'Plantilla Ejecución-2022'!M32</f>
        <v>0</v>
      </c>
      <c r="N32" s="29">
        <f>'Plantilla Ejecución-2022'!N32</f>
        <v>0</v>
      </c>
    </row>
    <row r="33" spans="1:14" x14ac:dyDescent="0.25">
      <c r="A33" s="58" t="s">
        <v>49</v>
      </c>
      <c r="B33" s="26">
        <f t="shared" si="7"/>
        <v>0</v>
      </c>
      <c r="C33" s="99">
        <f>'Plantilla Ejecución-2022'!C33</f>
        <v>0</v>
      </c>
      <c r="D33" s="29">
        <f>'Plantilla Ejecución-2022'!D33</f>
        <v>0</v>
      </c>
      <c r="E33" s="29">
        <f>'Plantilla Ejecución-2022'!E33</f>
        <v>0</v>
      </c>
      <c r="F33" s="45"/>
      <c r="G33" s="29"/>
      <c r="H33" s="29">
        <v>0</v>
      </c>
      <c r="I33" s="29">
        <f>'Plantilla Ejecución-2022'!I33</f>
        <v>0</v>
      </c>
      <c r="J33" s="14">
        <f>'Plantilla Ejecución-2022'!J33</f>
        <v>0</v>
      </c>
      <c r="K33" s="29">
        <f>'Plantilla Ejecución-2022'!K33</f>
        <v>0</v>
      </c>
      <c r="L33" s="29"/>
      <c r="M33" s="29"/>
      <c r="N33" s="29">
        <f>'Plantilla Ejecución-2022'!N33</f>
        <v>0</v>
      </c>
    </row>
    <row r="34" spans="1:14" x14ac:dyDescent="0.25">
      <c r="A34" s="58" t="s">
        <v>50</v>
      </c>
      <c r="B34" s="26">
        <f t="shared" si="7"/>
        <v>255664.97</v>
      </c>
      <c r="C34" s="99">
        <f>'Plantilla Ejecución-2022'!C34</f>
        <v>0</v>
      </c>
      <c r="D34" s="29">
        <f>'Plantilla Ejecución-2022'!D34</f>
        <v>201878.68</v>
      </c>
      <c r="E34" s="29">
        <f>'Plantilla Ejecución-2022'!E34</f>
        <v>53786.29</v>
      </c>
      <c r="F34" s="44">
        <f>+'Plantilla Ejecución-2022'!F34</f>
        <v>0</v>
      </c>
      <c r="G34" s="26">
        <f>'Plantilla Ejecución-2022'!G34</f>
        <v>0</v>
      </c>
      <c r="H34" s="26">
        <f>'Plantilla Ejecución-2022'!H34</f>
        <v>0</v>
      </c>
      <c r="I34" s="26">
        <f>'Plantilla Ejecución-2022'!I34</f>
        <v>0</v>
      </c>
      <c r="J34" s="13">
        <f>'Plantilla Ejecución-2022'!J34</f>
        <v>0</v>
      </c>
      <c r="K34" s="29">
        <f>'Plantilla Ejecución-2022'!K34</f>
        <v>0</v>
      </c>
      <c r="L34" s="29">
        <f>'Plantilla Ejecución-2022'!L34</f>
        <v>0</v>
      </c>
      <c r="M34" s="29">
        <f>'Plantilla Ejecución-2022'!M34</f>
        <v>0</v>
      </c>
      <c r="N34" s="29">
        <f>'Plantilla Ejecución-2022'!N34</f>
        <v>0</v>
      </c>
    </row>
    <row r="35" spans="1:14" x14ac:dyDescent="0.25">
      <c r="A35" s="57" t="s">
        <v>51</v>
      </c>
      <c r="B35" s="100">
        <f>SUM(B36:B42)</f>
        <v>0</v>
      </c>
      <c r="C35" s="100">
        <f t="shared" ref="C35:N35" si="8">SUM(C36:C42)</f>
        <v>0</v>
      </c>
      <c r="D35" s="100">
        <f t="shared" si="8"/>
        <v>0</v>
      </c>
      <c r="E35" s="10">
        <f t="shared" si="8"/>
        <v>0</v>
      </c>
      <c r="F35" s="47">
        <f t="shared" si="8"/>
        <v>0</v>
      </c>
      <c r="G35" s="10">
        <f t="shared" si="8"/>
        <v>0</v>
      </c>
      <c r="H35" s="10">
        <f t="shared" si="8"/>
        <v>0</v>
      </c>
      <c r="I35" s="10">
        <f t="shared" si="8"/>
        <v>0</v>
      </c>
      <c r="J35" s="10">
        <f t="shared" si="8"/>
        <v>0</v>
      </c>
      <c r="K35" s="10">
        <f t="shared" si="8"/>
        <v>0</v>
      </c>
      <c r="L35" s="10">
        <f t="shared" si="8"/>
        <v>0</v>
      </c>
      <c r="M35" s="10">
        <f t="shared" si="8"/>
        <v>0</v>
      </c>
      <c r="N35" s="10">
        <f t="shared" si="8"/>
        <v>0</v>
      </c>
    </row>
    <row r="36" spans="1:14" x14ac:dyDescent="0.25">
      <c r="A36" s="58" t="s">
        <v>52</v>
      </c>
      <c r="B36" s="101">
        <f>SUM(C36:N36)</f>
        <v>0</v>
      </c>
      <c r="C36" s="102">
        <v>0</v>
      </c>
      <c r="D36" s="103">
        <f>'Plantilla Ejecución-2022'!D36</f>
        <v>0</v>
      </c>
      <c r="E36" s="101">
        <f>'Plantilla Ejecución-2022'!E36</f>
        <v>0</v>
      </c>
      <c r="F36" s="45"/>
      <c r="G36" s="29"/>
      <c r="H36" s="29"/>
      <c r="I36" s="29">
        <f>'Plantilla Ejecución-2022'!I36</f>
        <v>0</v>
      </c>
      <c r="J36" s="14">
        <f>'Plantilla Ejecución-2022'!J36</f>
        <v>0</v>
      </c>
      <c r="K36" s="29">
        <f>'Plantilla Ejecución-2022'!K36</f>
        <v>0</v>
      </c>
      <c r="L36" s="29"/>
      <c r="M36" s="29"/>
      <c r="N36" s="29"/>
    </row>
    <row r="37" spans="1:14" x14ac:dyDescent="0.25">
      <c r="A37" s="58" t="s">
        <v>53</v>
      </c>
      <c r="B37" s="101">
        <f t="shared" ref="B37:B42" si="9">SUM(C37:N37)</f>
        <v>0</v>
      </c>
      <c r="C37" s="102">
        <v>0</v>
      </c>
      <c r="D37" s="103">
        <f>'Plantilla Ejecución-2022'!D37</f>
        <v>0</v>
      </c>
      <c r="E37" s="101">
        <f>'Plantilla Ejecución-2022'!E37</f>
        <v>0</v>
      </c>
      <c r="F37" s="45"/>
      <c r="G37" s="29"/>
      <c r="H37" s="29"/>
      <c r="I37" s="29">
        <f>'Plantilla Ejecución-2022'!I37</f>
        <v>0</v>
      </c>
      <c r="J37" s="14">
        <f>'Plantilla Ejecución-2022'!J37</f>
        <v>0</v>
      </c>
      <c r="K37" s="29">
        <f>'Plantilla Ejecución-2022'!K37</f>
        <v>0</v>
      </c>
      <c r="L37" s="29"/>
      <c r="M37" s="29"/>
      <c r="N37" s="29"/>
    </row>
    <row r="38" spans="1:14" x14ac:dyDescent="0.25">
      <c r="A38" s="58" t="s">
        <v>54</v>
      </c>
      <c r="B38" s="101">
        <f t="shared" si="9"/>
        <v>0</v>
      </c>
      <c r="C38" s="102">
        <v>0</v>
      </c>
      <c r="D38" s="103">
        <f>'Plantilla Ejecución-2022'!D38</f>
        <v>0</v>
      </c>
      <c r="E38" s="101">
        <f>'Plantilla Ejecución-2022'!E38</f>
        <v>0</v>
      </c>
      <c r="F38" s="45"/>
      <c r="G38" s="29"/>
      <c r="H38" s="29"/>
      <c r="I38" s="29">
        <f>'Plantilla Ejecución-2022'!I38</f>
        <v>0</v>
      </c>
      <c r="J38" s="14">
        <f>'Plantilla Ejecución-2022'!J38</f>
        <v>0</v>
      </c>
      <c r="K38" s="29">
        <f>'Plantilla Ejecución-2022'!K38</f>
        <v>0</v>
      </c>
      <c r="L38" s="29"/>
      <c r="M38" s="29"/>
      <c r="N38" s="29"/>
    </row>
    <row r="39" spans="1:14" x14ac:dyDescent="0.25">
      <c r="A39" s="58" t="s">
        <v>55</v>
      </c>
      <c r="B39" s="101">
        <f t="shared" si="9"/>
        <v>0</v>
      </c>
      <c r="C39" s="102">
        <v>0</v>
      </c>
      <c r="D39" s="103">
        <f>'Plantilla Ejecución-2022'!D39</f>
        <v>0</v>
      </c>
      <c r="E39" s="101">
        <f>'Plantilla Ejecución-2022'!E39</f>
        <v>0</v>
      </c>
      <c r="F39" s="45"/>
      <c r="G39" s="29"/>
      <c r="H39" s="29"/>
      <c r="I39" s="29">
        <f>'Plantilla Ejecución-2022'!I39</f>
        <v>0</v>
      </c>
      <c r="J39" s="14">
        <f>'Plantilla Ejecución-2022'!J39</f>
        <v>0</v>
      </c>
      <c r="K39" s="29">
        <f>'Plantilla Ejecución-2022'!K39</f>
        <v>0</v>
      </c>
      <c r="L39" s="29"/>
      <c r="M39" s="29"/>
      <c r="N39" s="29"/>
    </row>
    <row r="40" spans="1:14" x14ac:dyDescent="0.25">
      <c r="A40" s="58" t="s">
        <v>56</v>
      </c>
      <c r="B40" s="101">
        <f t="shared" si="9"/>
        <v>0</v>
      </c>
      <c r="C40" s="102">
        <v>0</v>
      </c>
      <c r="D40" s="103">
        <f>'Plantilla Ejecución-2022'!D40</f>
        <v>0</v>
      </c>
      <c r="E40" s="101">
        <f>'Plantilla Ejecución-2022'!E40</f>
        <v>0</v>
      </c>
      <c r="F40" s="45"/>
      <c r="G40" s="29"/>
      <c r="H40" s="29"/>
      <c r="I40" s="29">
        <f>'Plantilla Ejecución-2022'!I40</f>
        <v>0</v>
      </c>
      <c r="J40" s="14">
        <f>'Plantilla Ejecución-2022'!J40</f>
        <v>0</v>
      </c>
      <c r="K40" s="29">
        <f>'Plantilla Ejecución-2022'!K40</f>
        <v>0</v>
      </c>
      <c r="L40" s="29"/>
      <c r="M40" s="29"/>
      <c r="N40" s="29"/>
    </row>
    <row r="41" spans="1:14" x14ac:dyDescent="0.25">
      <c r="A41" s="58" t="s">
        <v>57</v>
      </c>
      <c r="B41" s="101">
        <f t="shared" si="9"/>
        <v>0</v>
      </c>
      <c r="C41" s="102">
        <v>0</v>
      </c>
      <c r="D41" s="103">
        <f>'Plantilla Ejecución-2022'!D41</f>
        <v>0</v>
      </c>
      <c r="E41" s="101">
        <f>'Plantilla Ejecución-2022'!E41</f>
        <v>0</v>
      </c>
      <c r="F41" s="45"/>
      <c r="G41" s="29"/>
      <c r="H41" s="29"/>
      <c r="I41" s="29">
        <f>'Plantilla Ejecución-2022'!I41</f>
        <v>0</v>
      </c>
      <c r="J41" s="14">
        <f>'Plantilla Ejecución-2022'!J41</f>
        <v>0</v>
      </c>
      <c r="K41" s="29">
        <f>'Plantilla Ejecución-2022'!K41</f>
        <v>0</v>
      </c>
      <c r="L41" s="29"/>
      <c r="M41" s="29"/>
      <c r="N41" s="29"/>
    </row>
    <row r="42" spans="1:14" x14ac:dyDescent="0.25">
      <c r="A42" s="58" t="s">
        <v>58</v>
      </c>
      <c r="B42" s="101">
        <f t="shared" si="9"/>
        <v>0</v>
      </c>
      <c r="C42" s="102">
        <v>0</v>
      </c>
      <c r="D42" s="103">
        <f>'Plantilla Ejecución-2022'!D42</f>
        <v>0</v>
      </c>
      <c r="E42" s="101">
        <f>'Plantilla Ejecución-2022'!E42</f>
        <v>0</v>
      </c>
      <c r="F42" s="45"/>
      <c r="G42" s="29"/>
      <c r="H42" s="29"/>
      <c r="I42" s="29">
        <f>'Plantilla Ejecución-2022'!I42</f>
        <v>0</v>
      </c>
      <c r="J42" s="14">
        <f>'Plantilla Ejecución-2022'!J42</f>
        <v>0</v>
      </c>
      <c r="K42" s="29">
        <f>'Plantilla Ejecución-2022'!K42</f>
        <v>0</v>
      </c>
      <c r="L42" s="29"/>
      <c r="M42" s="29"/>
      <c r="N42" s="29"/>
    </row>
    <row r="43" spans="1:14" x14ac:dyDescent="0.25">
      <c r="A43" s="57" t="s">
        <v>59</v>
      </c>
      <c r="B43" s="104">
        <f>SUM(B44:B50)</f>
        <v>0</v>
      </c>
      <c r="C43" s="104">
        <f t="shared" ref="C43:N43" si="10">SUM(C44:C50)</f>
        <v>0</v>
      </c>
      <c r="D43" s="100">
        <f t="shared" si="10"/>
        <v>0</v>
      </c>
      <c r="E43" s="10">
        <f t="shared" si="10"/>
        <v>0</v>
      </c>
      <c r="F43" s="47">
        <f t="shared" si="10"/>
        <v>0</v>
      </c>
      <c r="G43" s="10">
        <f t="shared" si="10"/>
        <v>0</v>
      </c>
      <c r="H43" s="10">
        <f t="shared" si="10"/>
        <v>0</v>
      </c>
      <c r="I43" s="10">
        <f t="shared" si="10"/>
        <v>0</v>
      </c>
      <c r="J43" s="10">
        <f t="shared" si="10"/>
        <v>0</v>
      </c>
      <c r="K43" s="10">
        <f t="shared" si="10"/>
        <v>0</v>
      </c>
      <c r="L43" s="10">
        <f t="shared" si="10"/>
        <v>0</v>
      </c>
      <c r="M43" s="10">
        <f t="shared" si="10"/>
        <v>0</v>
      </c>
      <c r="N43" s="10">
        <f t="shared" si="10"/>
        <v>0</v>
      </c>
    </row>
    <row r="44" spans="1:14" x14ac:dyDescent="0.25">
      <c r="A44" s="58" t="s">
        <v>60</v>
      </c>
      <c r="B44" s="26">
        <f>SUM(C44:N44)</f>
        <v>0</v>
      </c>
      <c r="C44" s="30">
        <f>'Plantilla Ejecución-2022'!C44</f>
        <v>0</v>
      </c>
      <c r="D44" s="103">
        <v>0</v>
      </c>
      <c r="E44" s="101">
        <f t="shared" ref="E44:E50" si="11">SUM(F44:Q44)</f>
        <v>0</v>
      </c>
      <c r="F44" s="44"/>
      <c r="G44" s="26"/>
      <c r="H44" s="26"/>
      <c r="I44" s="29">
        <f>'Plantilla Ejecución-2022'!I44</f>
        <v>0</v>
      </c>
      <c r="J44" s="13">
        <f>'Plantilla Ejecución-2022'!J44</f>
        <v>0</v>
      </c>
      <c r="K44" s="29">
        <f>'Plantilla Ejecución-2022'!K44</f>
        <v>0</v>
      </c>
      <c r="L44" s="29"/>
      <c r="M44" s="29"/>
      <c r="N44" s="29"/>
    </row>
    <row r="45" spans="1:14" x14ac:dyDescent="0.25">
      <c r="A45" s="58" t="s">
        <v>61</v>
      </c>
      <c r="B45" s="101">
        <f t="shared" ref="B45:B50" si="12">SUM(C45:N45)</f>
        <v>0</v>
      </c>
      <c r="C45" s="102">
        <v>0</v>
      </c>
      <c r="D45" s="103">
        <v>0</v>
      </c>
      <c r="E45" s="101">
        <f t="shared" si="11"/>
        <v>0</v>
      </c>
      <c r="F45" s="45"/>
      <c r="G45" s="29"/>
      <c r="H45" s="29"/>
      <c r="I45" s="29">
        <f>'Plantilla Ejecución-2022'!I45</f>
        <v>0</v>
      </c>
      <c r="J45" s="14">
        <f>'Plantilla Ejecución-2022'!J45</f>
        <v>0</v>
      </c>
      <c r="K45" s="29">
        <f>'Plantilla Ejecución-2022'!K45</f>
        <v>0</v>
      </c>
      <c r="L45" s="29"/>
      <c r="M45" s="29"/>
      <c r="N45" s="29"/>
    </row>
    <row r="46" spans="1:14" x14ac:dyDescent="0.25">
      <c r="A46" s="58" t="s">
        <v>62</v>
      </c>
      <c r="B46" s="101">
        <f t="shared" si="12"/>
        <v>0</v>
      </c>
      <c r="C46" s="102">
        <v>0</v>
      </c>
      <c r="D46" s="103">
        <v>0</v>
      </c>
      <c r="E46" s="101">
        <f t="shared" si="11"/>
        <v>0</v>
      </c>
      <c r="F46" s="45"/>
      <c r="G46" s="29"/>
      <c r="H46" s="29"/>
      <c r="I46" s="29">
        <f>'Plantilla Ejecución-2022'!I46</f>
        <v>0</v>
      </c>
      <c r="J46" s="14">
        <f>'Plantilla Ejecución-2022'!J46</f>
        <v>0</v>
      </c>
      <c r="K46" s="29">
        <f>'Plantilla Ejecución-2022'!K46</f>
        <v>0</v>
      </c>
      <c r="L46" s="29"/>
      <c r="M46" s="29"/>
      <c r="N46" s="29"/>
    </row>
    <row r="47" spans="1:14" x14ac:dyDescent="0.25">
      <c r="A47" s="58" t="s">
        <v>63</v>
      </c>
      <c r="B47" s="101">
        <f t="shared" si="12"/>
        <v>0</v>
      </c>
      <c r="C47" s="102">
        <v>0</v>
      </c>
      <c r="D47" s="103">
        <v>0</v>
      </c>
      <c r="E47" s="101">
        <f t="shared" si="11"/>
        <v>0</v>
      </c>
      <c r="F47" s="45"/>
      <c r="G47" s="29"/>
      <c r="H47" s="29"/>
      <c r="I47" s="29">
        <f>'Plantilla Ejecución-2022'!I47</f>
        <v>0</v>
      </c>
      <c r="J47" s="14">
        <f>'Plantilla Ejecución-2022'!J47</f>
        <v>0</v>
      </c>
      <c r="K47" s="29">
        <f>'Plantilla Ejecución-2022'!K47</f>
        <v>0</v>
      </c>
      <c r="L47" s="29"/>
      <c r="M47" s="29"/>
      <c r="N47" s="29"/>
    </row>
    <row r="48" spans="1:14" x14ac:dyDescent="0.25">
      <c r="A48" s="58" t="s">
        <v>64</v>
      </c>
      <c r="B48" s="101">
        <f t="shared" si="12"/>
        <v>0</v>
      </c>
      <c r="C48" s="102">
        <v>0</v>
      </c>
      <c r="D48" s="103">
        <v>0</v>
      </c>
      <c r="E48" s="101">
        <f t="shared" si="11"/>
        <v>0</v>
      </c>
      <c r="F48" s="45"/>
      <c r="G48" s="29"/>
      <c r="H48" s="29"/>
      <c r="I48" s="29">
        <f>'Plantilla Ejecución-2022'!I48</f>
        <v>0</v>
      </c>
      <c r="J48" s="14">
        <f>'Plantilla Ejecución-2022'!J48</f>
        <v>0</v>
      </c>
      <c r="K48" s="29">
        <f>'Plantilla Ejecución-2022'!K48</f>
        <v>0</v>
      </c>
      <c r="L48" s="29"/>
      <c r="M48" s="29"/>
      <c r="N48" s="29"/>
    </row>
    <row r="49" spans="1:14" x14ac:dyDescent="0.25">
      <c r="A49" s="58" t="s">
        <v>65</v>
      </c>
      <c r="B49" s="101">
        <f t="shared" si="12"/>
        <v>0</v>
      </c>
      <c r="C49" s="102">
        <v>0</v>
      </c>
      <c r="D49" s="103">
        <v>0</v>
      </c>
      <c r="E49" s="101">
        <f t="shared" si="11"/>
        <v>0</v>
      </c>
      <c r="F49" s="45"/>
      <c r="G49" s="29"/>
      <c r="H49" s="29"/>
      <c r="I49" s="29">
        <f>'Plantilla Ejecución-2022'!I49</f>
        <v>0</v>
      </c>
      <c r="J49" s="14">
        <f>'Plantilla Ejecución-2022'!J49</f>
        <v>0</v>
      </c>
      <c r="K49" s="29">
        <f>'Plantilla Ejecución-2022'!K49</f>
        <v>0</v>
      </c>
      <c r="L49" s="29"/>
      <c r="M49" s="29"/>
      <c r="N49" s="29"/>
    </row>
    <row r="50" spans="1:14" x14ac:dyDescent="0.25">
      <c r="A50" s="58" t="s">
        <v>66</v>
      </c>
      <c r="B50" s="101">
        <f t="shared" si="12"/>
        <v>0</v>
      </c>
      <c r="C50" s="102">
        <v>0</v>
      </c>
      <c r="D50" s="103">
        <v>0</v>
      </c>
      <c r="E50" s="101">
        <f t="shared" si="11"/>
        <v>0</v>
      </c>
      <c r="F50" s="45"/>
      <c r="G50" s="29"/>
      <c r="H50" s="29"/>
      <c r="I50" s="29">
        <f>'Plantilla Ejecución-2022'!I50</f>
        <v>0</v>
      </c>
      <c r="J50" s="14">
        <f>'Plantilla Ejecución-2022'!J50</f>
        <v>0</v>
      </c>
      <c r="K50" s="29">
        <f>'Plantilla Ejecución-2022'!K50</f>
        <v>0</v>
      </c>
      <c r="L50" s="29"/>
      <c r="M50" s="29"/>
      <c r="N50" s="29"/>
    </row>
    <row r="51" spans="1:14" x14ac:dyDescent="0.25">
      <c r="A51" s="57" t="s">
        <v>67</v>
      </c>
      <c r="B51" s="100">
        <f>SUM(B52:B60)</f>
        <v>253221.99</v>
      </c>
      <c r="C51" s="105">
        <f>SUM(C52:C60)</f>
        <v>0</v>
      </c>
      <c r="D51" s="105">
        <f t="shared" ref="D51:N51" si="13">SUM(D52:D60)</f>
        <v>0</v>
      </c>
      <c r="E51" s="15">
        <f t="shared" si="13"/>
        <v>253221.99</v>
      </c>
      <c r="F51" s="46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0</v>
      </c>
    </row>
    <row r="52" spans="1:14" x14ac:dyDescent="0.25">
      <c r="A52" s="58" t="s">
        <v>68</v>
      </c>
      <c r="B52" s="101">
        <f>SUM(C52:N52)</f>
        <v>132028.69</v>
      </c>
      <c r="C52" s="102">
        <f>'Plantilla Ejecución-2022'!C52</f>
        <v>0</v>
      </c>
      <c r="D52" s="103">
        <f>'Plantilla Ejecución-2022'!D52</f>
        <v>0</v>
      </c>
      <c r="E52" s="29">
        <f>'Plantilla Ejecución-2022'!E52</f>
        <v>132028.69</v>
      </c>
      <c r="F52" s="44">
        <f>+'Plantilla Ejecución-2022'!F52</f>
        <v>0</v>
      </c>
      <c r="G52" s="26">
        <f>'Plantilla Ejecución-2022'!G52</f>
        <v>0</v>
      </c>
      <c r="H52" s="26">
        <f>'Plantilla Ejecución-2022'!H52</f>
        <v>0</v>
      </c>
      <c r="I52" s="26">
        <f>'Plantilla Ejecución-2022'!I52</f>
        <v>0</v>
      </c>
      <c r="J52" s="13">
        <f>'Plantilla Ejecución-2022'!J52</f>
        <v>0</v>
      </c>
      <c r="K52" s="29">
        <f>'Plantilla Ejecución-2022'!K52</f>
        <v>0</v>
      </c>
      <c r="L52" s="29">
        <f>'Plantilla Ejecución-2022'!L52</f>
        <v>0</v>
      </c>
      <c r="M52" s="29">
        <f>'Plantilla Ejecución-2022'!M52</f>
        <v>0</v>
      </c>
      <c r="N52" s="29">
        <f>'Plantilla Ejecución-2022'!N52</f>
        <v>0</v>
      </c>
    </row>
    <row r="53" spans="1:14" x14ac:dyDescent="0.25">
      <c r="A53" s="58" t="s">
        <v>69</v>
      </c>
      <c r="B53" s="101">
        <f t="shared" ref="B53:B60" si="14">SUM(C53:N53)</f>
        <v>19323.900000000001</v>
      </c>
      <c r="C53" s="102">
        <f>'Plantilla Ejecución-2022'!C53</f>
        <v>0</v>
      </c>
      <c r="D53" s="103">
        <f>'Plantilla Ejecución-2022'!D53</f>
        <v>0</v>
      </c>
      <c r="E53" s="29">
        <f>'Plantilla Ejecución-2022'!E53</f>
        <v>19323.900000000001</v>
      </c>
      <c r="F53" s="45"/>
      <c r="G53" s="29"/>
      <c r="H53" s="29">
        <f>'Plantilla Ejecución-2022'!H53</f>
        <v>0</v>
      </c>
      <c r="I53" s="29">
        <f>'Plantilla Ejecución-2022'!I53</f>
        <v>0</v>
      </c>
      <c r="J53" s="14">
        <f>'Plantilla Ejecución-2022'!J53</f>
        <v>0</v>
      </c>
      <c r="K53" s="29">
        <f>'Plantilla Ejecución-2022'!K53</f>
        <v>0</v>
      </c>
      <c r="L53" s="29">
        <f>'Plantilla Ejecución-2022'!L53</f>
        <v>0</v>
      </c>
      <c r="M53" s="29">
        <f>'Plantilla Ejecución-2022'!M53</f>
        <v>0</v>
      </c>
      <c r="N53" s="29">
        <f>'Plantilla Ejecución-2022'!N53</f>
        <v>0</v>
      </c>
    </row>
    <row r="54" spans="1:14" x14ac:dyDescent="0.25">
      <c r="A54" s="58" t="s">
        <v>70</v>
      </c>
      <c r="B54" s="101">
        <f t="shared" si="14"/>
        <v>25204.799999999999</v>
      </c>
      <c r="C54" s="102">
        <f>'Plantilla Ejecución-2022'!C54</f>
        <v>0</v>
      </c>
      <c r="D54" s="103">
        <f>'Plantilla Ejecución-2022'!D54</f>
        <v>0</v>
      </c>
      <c r="E54" s="29">
        <f>'Plantilla Ejecución-2022'!E54</f>
        <v>25204.799999999999</v>
      </c>
      <c r="F54" s="44"/>
      <c r="G54" s="26"/>
      <c r="H54" s="26">
        <f>'Plantilla Ejecución-2022'!H54</f>
        <v>0</v>
      </c>
      <c r="I54" s="26">
        <f>'Plantilla Ejecución-2022'!I54</f>
        <v>0</v>
      </c>
      <c r="J54" s="13">
        <f>'Plantilla Ejecución-2022'!J54</f>
        <v>0</v>
      </c>
      <c r="K54" s="29">
        <f>'Plantilla Ejecución-2022'!K54</f>
        <v>0</v>
      </c>
      <c r="L54" s="29">
        <f>'Plantilla Ejecución-2022'!L54</f>
        <v>0</v>
      </c>
      <c r="M54" s="29">
        <f>'Plantilla Ejecución-2022'!M54</f>
        <v>0</v>
      </c>
      <c r="N54" s="29">
        <f>'Plantilla Ejecución-2022'!N54</f>
        <v>0</v>
      </c>
    </row>
    <row r="55" spans="1:14" x14ac:dyDescent="0.25">
      <c r="A55" s="58" t="s">
        <v>71</v>
      </c>
      <c r="B55" s="101">
        <f t="shared" si="14"/>
        <v>0</v>
      </c>
      <c r="C55" s="102">
        <f>'Plantilla Ejecución-2022'!C55</f>
        <v>0</v>
      </c>
      <c r="D55" s="103">
        <f>'Plantilla Ejecución-2022'!D55</f>
        <v>0</v>
      </c>
      <c r="E55" s="29">
        <f>'Plantilla Ejecución-2022'!E55</f>
        <v>0</v>
      </c>
      <c r="F55" s="45"/>
      <c r="G55" s="29"/>
      <c r="H55" s="29"/>
      <c r="I55" s="29">
        <f>'Plantilla Ejecución-2022'!I55</f>
        <v>0</v>
      </c>
      <c r="J55" s="14">
        <f>'Plantilla Ejecución-2022'!J55</f>
        <v>0</v>
      </c>
      <c r="K55" s="29">
        <f>'Plantilla Ejecución-2022'!K55</f>
        <v>0</v>
      </c>
      <c r="L55" s="29"/>
      <c r="M55" s="29"/>
      <c r="N55" s="29">
        <f>'Plantilla Ejecución-2022'!N55</f>
        <v>0</v>
      </c>
    </row>
    <row r="56" spans="1:14" x14ac:dyDescent="0.25">
      <c r="A56" s="58" t="s">
        <v>72</v>
      </c>
      <c r="B56" s="101">
        <f t="shared" si="14"/>
        <v>76664.600000000006</v>
      </c>
      <c r="C56" s="102">
        <f>'Plantilla Ejecución-2022'!C56</f>
        <v>0</v>
      </c>
      <c r="D56" s="103">
        <f>'Plantilla Ejecución-2022'!D56</f>
        <v>0</v>
      </c>
      <c r="E56" s="29">
        <f>'Plantilla Ejecución-2022'!E56</f>
        <v>76664.600000000006</v>
      </c>
      <c r="F56" s="44"/>
      <c r="G56" s="26"/>
      <c r="H56" s="26">
        <f>'Plantilla Ejecución-2022'!H56</f>
        <v>0</v>
      </c>
      <c r="I56" s="26">
        <f>'Plantilla Ejecución-2022'!I56</f>
        <v>0</v>
      </c>
      <c r="J56" s="26">
        <f>'Plantilla Ejecución-2022'!J56</f>
        <v>0</v>
      </c>
      <c r="K56" s="29">
        <f>'Plantilla Ejecución-2022'!K56</f>
        <v>0</v>
      </c>
      <c r="L56" s="29">
        <f>+'Plantilla Ejecución-2022'!L56</f>
        <v>0</v>
      </c>
      <c r="M56" s="29">
        <f>'Plantilla Ejecución-2022'!M56</f>
        <v>0</v>
      </c>
      <c r="N56" s="29">
        <f>'Plantilla Ejecución-2022'!N56</f>
        <v>0</v>
      </c>
    </row>
    <row r="57" spans="1:14" x14ac:dyDescent="0.25">
      <c r="A57" s="58" t="s">
        <v>73</v>
      </c>
      <c r="B57" s="101">
        <f t="shared" si="14"/>
        <v>0</v>
      </c>
      <c r="C57" s="102">
        <f>'Plantilla Ejecución-2022'!C57</f>
        <v>0</v>
      </c>
      <c r="D57" s="103">
        <f>'Plantilla Ejecución-2022'!D57</f>
        <v>0</v>
      </c>
      <c r="E57" s="29">
        <f>'Plantilla Ejecución-2022'!E57</f>
        <v>0</v>
      </c>
      <c r="F57" s="45"/>
      <c r="G57" s="29"/>
      <c r="H57" s="29"/>
      <c r="I57" s="29">
        <f>'Plantilla Ejecución-2022'!I57</f>
        <v>0</v>
      </c>
      <c r="J57" s="29">
        <f>'Plantilla Ejecución-2022'!J57</f>
        <v>0</v>
      </c>
      <c r="K57" s="29">
        <f>'Plantilla Ejecución-2022'!K57</f>
        <v>0</v>
      </c>
      <c r="L57" s="29"/>
      <c r="M57" s="29"/>
      <c r="N57" s="29">
        <f>'Plantilla Ejecución-2022'!N57</f>
        <v>0</v>
      </c>
    </row>
    <row r="58" spans="1:14" x14ac:dyDescent="0.25">
      <c r="A58" s="58" t="s">
        <v>74</v>
      </c>
      <c r="B58" s="101">
        <f t="shared" si="14"/>
        <v>0</v>
      </c>
      <c r="C58" s="102">
        <f>'Plantilla Ejecución-2022'!C58</f>
        <v>0</v>
      </c>
      <c r="D58" s="103">
        <f>'Plantilla Ejecución-2022'!D58</f>
        <v>0</v>
      </c>
      <c r="E58" s="29">
        <f>'Plantilla Ejecución-2022'!E58</f>
        <v>0</v>
      </c>
      <c r="F58" s="45"/>
      <c r="G58" s="29"/>
      <c r="H58" s="29"/>
      <c r="I58" s="29">
        <f>'Plantilla Ejecución-2022'!I58</f>
        <v>0</v>
      </c>
      <c r="J58" s="29">
        <f>'Plantilla Ejecución-2022'!J58</f>
        <v>0</v>
      </c>
      <c r="K58" s="29">
        <f>'Plantilla Ejecución-2022'!K58</f>
        <v>0</v>
      </c>
      <c r="L58" s="29"/>
      <c r="M58" s="29"/>
      <c r="N58" s="29">
        <f>'Plantilla Ejecución-2022'!N58</f>
        <v>0</v>
      </c>
    </row>
    <row r="59" spans="1:14" x14ac:dyDescent="0.25">
      <c r="A59" s="58" t="s">
        <v>75</v>
      </c>
      <c r="B59" s="101">
        <f t="shared" si="14"/>
        <v>0</v>
      </c>
      <c r="C59" s="102">
        <f>'Plantilla Ejecución-2022'!C59</f>
        <v>0</v>
      </c>
      <c r="D59" s="103">
        <f>'Plantilla Ejecución-2022'!D59</f>
        <v>0</v>
      </c>
      <c r="E59" s="29">
        <f>'Plantilla Ejecución-2022'!E59</f>
        <v>0</v>
      </c>
      <c r="F59" s="45"/>
      <c r="G59" s="29"/>
      <c r="H59" s="29"/>
      <c r="I59" s="29">
        <f>'Plantilla Ejecución-2022'!I59</f>
        <v>0</v>
      </c>
      <c r="J59" s="29">
        <f>'Plantilla Ejecución-2022'!J59</f>
        <v>0</v>
      </c>
      <c r="K59" s="29">
        <f>'Plantilla Ejecución-2022'!K59</f>
        <v>0</v>
      </c>
      <c r="L59" s="29"/>
      <c r="M59" s="29"/>
      <c r="N59" s="29">
        <f>'Plantilla Ejecución-2022'!N59</f>
        <v>0</v>
      </c>
    </row>
    <row r="60" spans="1:14" x14ac:dyDescent="0.25">
      <c r="A60" s="58" t="s">
        <v>76</v>
      </c>
      <c r="B60" s="101">
        <f t="shared" si="14"/>
        <v>0</v>
      </c>
      <c r="C60" s="102">
        <f>'Plantilla Ejecución-2022'!C60</f>
        <v>0</v>
      </c>
      <c r="D60" s="103">
        <f>'Plantilla Ejecución-2022'!D60</f>
        <v>0</v>
      </c>
      <c r="E60" s="101">
        <f t="shared" ref="E60" si="15">SUM(F60:Q60)</f>
        <v>0</v>
      </c>
      <c r="F60" s="45"/>
      <c r="G60" s="29"/>
      <c r="H60" s="29"/>
      <c r="I60" s="29">
        <f>'Plantilla Ejecución-2022'!I60</f>
        <v>0</v>
      </c>
      <c r="J60" s="29">
        <f>'Plantilla Ejecución-2022'!J60</f>
        <v>0</v>
      </c>
      <c r="K60" s="29">
        <f>'Plantilla Ejecución-2022'!K60</f>
        <v>0</v>
      </c>
      <c r="L60" s="29"/>
      <c r="M60" s="29"/>
      <c r="N60" s="29">
        <f>'Plantilla Ejecución-2022'!N60</f>
        <v>0</v>
      </c>
    </row>
    <row r="61" spans="1:14" x14ac:dyDescent="0.25">
      <c r="A61" s="57" t="s">
        <v>77</v>
      </c>
      <c r="B61" s="100">
        <f>SUM(B62:B65)</f>
        <v>0</v>
      </c>
      <c r="C61" s="100">
        <f t="shared" ref="C61:N61" si="16">SUM(C62:C65)</f>
        <v>0</v>
      </c>
      <c r="D61" s="100">
        <f t="shared" si="16"/>
        <v>0</v>
      </c>
      <c r="E61" s="100">
        <f>SUM(E62:E65)</f>
        <v>0</v>
      </c>
      <c r="F61" s="47">
        <f t="shared" si="16"/>
        <v>0</v>
      </c>
      <c r="G61" s="10">
        <f t="shared" si="16"/>
        <v>0</v>
      </c>
      <c r="H61" s="10">
        <f t="shared" si="16"/>
        <v>0</v>
      </c>
      <c r="I61" s="10">
        <f t="shared" si="16"/>
        <v>0</v>
      </c>
      <c r="J61" s="10">
        <f t="shared" si="16"/>
        <v>0</v>
      </c>
      <c r="K61" s="10">
        <f t="shared" si="16"/>
        <v>0</v>
      </c>
      <c r="L61" s="10">
        <f t="shared" si="16"/>
        <v>0</v>
      </c>
      <c r="M61" s="10">
        <f t="shared" si="16"/>
        <v>0</v>
      </c>
      <c r="N61" s="10">
        <f t="shared" si="16"/>
        <v>0</v>
      </c>
    </row>
    <row r="62" spans="1:14" x14ac:dyDescent="0.25">
      <c r="A62" s="58" t="s">
        <v>78</v>
      </c>
      <c r="B62" s="101">
        <f>SUM(C62:N62)</f>
        <v>0</v>
      </c>
      <c r="C62" s="102">
        <v>0</v>
      </c>
      <c r="D62" s="103">
        <v>0</v>
      </c>
      <c r="E62" s="101">
        <f>SUM(F62:Q62)</f>
        <v>0</v>
      </c>
      <c r="F62" s="45"/>
      <c r="G62" s="29"/>
      <c r="H62" s="29"/>
      <c r="I62" s="29">
        <f>'Plantilla Ejecución-2022'!I62</f>
        <v>0</v>
      </c>
      <c r="J62" s="29">
        <f>'Plantilla Ejecución-2022'!J62</f>
        <v>0</v>
      </c>
      <c r="K62" s="29">
        <f>'Plantilla Ejecución-2022'!K62</f>
        <v>0</v>
      </c>
      <c r="L62" s="29"/>
      <c r="M62" s="29"/>
      <c r="N62" s="29"/>
    </row>
    <row r="63" spans="1:14" x14ac:dyDescent="0.25">
      <c r="A63" s="58" t="s">
        <v>79</v>
      </c>
      <c r="B63" s="101">
        <f t="shared" ref="B63:B65" si="17">SUM(C63:N63)</f>
        <v>0</v>
      </c>
      <c r="C63" s="102">
        <v>0</v>
      </c>
      <c r="D63" s="103">
        <v>0</v>
      </c>
      <c r="E63" s="101">
        <f t="shared" ref="E63:E65" si="18">SUM(F63:Q63)</f>
        <v>0</v>
      </c>
      <c r="F63" s="45"/>
      <c r="G63" s="29"/>
      <c r="H63" s="29"/>
      <c r="I63" s="29">
        <f>'Plantilla Ejecución-2022'!I63</f>
        <v>0</v>
      </c>
      <c r="J63" s="29">
        <f>'Plantilla Ejecución-2022'!J63</f>
        <v>0</v>
      </c>
      <c r="K63" s="29">
        <f>'Plantilla Ejecución-2022'!K63</f>
        <v>0</v>
      </c>
      <c r="L63" s="29"/>
      <c r="M63" s="29"/>
      <c r="N63" s="29"/>
    </row>
    <row r="64" spans="1:14" x14ac:dyDescent="0.25">
      <c r="A64" s="58" t="s">
        <v>80</v>
      </c>
      <c r="B64" s="101">
        <f t="shared" si="17"/>
        <v>0</v>
      </c>
      <c r="C64" s="102">
        <v>0</v>
      </c>
      <c r="D64" s="103">
        <v>0</v>
      </c>
      <c r="E64" s="101">
        <f t="shared" si="18"/>
        <v>0</v>
      </c>
      <c r="F64" s="45"/>
      <c r="G64" s="29"/>
      <c r="H64" s="29"/>
      <c r="I64" s="29">
        <f>'Plantilla Ejecución-2022'!I64</f>
        <v>0</v>
      </c>
      <c r="J64" s="29">
        <f>'Plantilla Ejecución-2022'!J64</f>
        <v>0</v>
      </c>
      <c r="K64" s="29">
        <f>'Plantilla Ejecución-2022'!K64</f>
        <v>0</v>
      </c>
      <c r="L64" s="29"/>
      <c r="M64" s="29"/>
      <c r="N64" s="29"/>
    </row>
    <row r="65" spans="1:15" x14ac:dyDescent="0.25">
      <c r="A65" s="58" t="s">
        <v>81</v>
      </c>
      <c r="B65" s="101">
        <f t="shared" si="17"/>
        <v>0</v>
      </c>
      <c r="C65" s="102">
        <v>0</v>
      </c>
      <c r="D65" s="103">
        <v>0</v>
      </c>
      <c r="E65" s="101">
        <f t="shared" si="18"/>
        <v>0</v>
      </c>
      <c r="F65" s="45"/>
      <c r="G65" s="29"/>
      <c r="H65" s="29"/>
      <c r="I65" s="29">
        <f>'Plantilla Ejecución-2022'!I65</f>
        <v>0</v>
      </c>
      <c r="J65" s="29">
        <f>'Plantilla Ejecución-2022'!J65</f>
        <v>0</v>
      </c>
      <c r="K65" s="29">
        <f>'Plantilla Ejecución-2022'!K65</f>
        <v>0</v>
      </c>
      <c r="L65" s="29"/>
      <c r="M65" s="29"/>
      <c r="N65" s="29"/>
    </row>
    <row r="66" spans="1:15" x14ac:dyDescent="0.25">
      <c r="A66" s="57" t="s">
        <v>82</v>
      </c>
      <c r="B66" s="100">
        <f>SUM(B67:B68)</f>
        <v>0</v>
      </c>
      <c r="C66" s="100">
        <f t="shared" ref="C66:N66" si="19">SUM(C67:C68)</f>
        <v>0</v>
      </c>
      <c r="D66" s="100">
        <f t="shared" si="19"/>
        <v>0</v>
      </c>
      <c r="E66" s="100">
        <f>SUM(E67:E68)</f>
        <v>0</v>
      </c>
      <c r="F66" s="47">
        <f t="shared" si="19"/>
        <v>0</v>
      </c>
      <c r="G66" s="10">
        <f t="shared" si="19"/>
        <v>0</v>
      </c>
      <c r="H66" s="10">
        <f t="shared" si="19"/>
        <v>0</v>
      </c>
      <c r="I66" s="10">
        <f t="shared" si="19"/>
        <v>0</v>
      </c>
      <c r="J66" s="10">
        <f t="shared" si="19"/>
        <v>0</v>
      </c>
      <c r="K66" s="10">
        <f t="shared" si="19"/>
        <v>0</v>
      </c>
      <c r="L66" s="10">
        <f t="shared" si="19"/>
        <v>0</v>
      </c>
      <c r="M66" s="10">
        <f t="shared" si="19"/>
        <v>0</v>
      </c>
      <c r="N66" s="10">
        <f t="shared" si="19"/>
        <v>0</v>
      </c>
    </row>
    <row r="67" spans="1:15" x14ac:dyDescent="0.25">
      <c r="A67" s="58" t="s">
        <v>83</v>
      </c>
      <c r="B67" s="101">
        <f>SUM(C67:N67)</f>
        <v>0</v>
      </c>
      <c r="C67" s="102">
        <v>0</v>
      </c>
      <c r="D67" s="103">
        <v>0</v>
      </c>
      <c r="E67" s="101">
        <f>SUM(F67:Q67)</f>
        <v>0</v>
      </c>
      <c r="F67" s="45"/>
      <c r="G67" s="29"/>
      <c r="H67" s="29"/>
      <c r="I67" s="29">
        <f>'Plantilla Ejecución-2022'!I67</f>
        <v>0</v>
      </c>
      <c r="J67" s="29">
        <f>'Plantilla Ejecución-2022'!J67</f>
        <v>0</v>
      </c>
      <c r="K67" s="29"/>
      <c r="L67" s="29"/>
      <c r="M67" s="29"/>
      <c r="N67" s="29"/>
    </row>
    <row r="68" spans="1:15" x14ac:dyDescent="0.25">
      <c r="A68" s="58" t="s">
        <v>84</v>
      </c>
      <c r="B68" s="101">
        <f t="shared" ref="B68" si="20">SUM(C68:N68)</f>
        <v>0</v>
      </c>
      <c r="C68" s="102">
        <v>0</v>
      </c>
      <c r="D68" s="103">
        <v>0</v>
      </c>
      <c r="E68" s="101">
        <f t="shared" ref="E68" si="21">SUM(F68:Q68)</f>
        <v>0</v>
      </c>
      <c r="F68" s="45"/>
      <c r="G68" s="29"/>
      <c r="H68" s="29"/>
      <c r="I68" s="29">
        <f>'Plantilla Ejecución-2022'!I68</f>
        <v>0</v>
      </c>
      <c r="J68" s="29">
        <f>'Plantilla Ejecución-2022'!J68</f>
        <v>0</v>
      </c>
      <c r="K68" s="29"/>
      <c r="L68" s="29"/>
      <c r="M68" s="29"/>
      <c r="N68" s="29"/>
    </row>
    <row r="69" spans="1:15" x14ac:dyDescent="0.25">
      <c r="A69" s="57" t="s">
        <v>85</v>
      </c>
      <c r="B69" s="100">
        <f>SUM(B70:B72)</f>
        <v>0</v>
      </c>
      <c r="C69" s="100">
        <f t="shared" ref="C69:N69" si="22">SUM(C70:C72)</f>
        <v>0</v>
      </c>
      <c r="D69" s="100">
        <f t="shared" si="22"/>
        <v>0</v>
      </c>
      <c r="E69" s="100">
        <f>SUM(E70:E72)</f>
        <v>0</v>
      </c>
      <c r="F69" s="47">
        <f t="shared" si="22"/>
        <v>0</v>
      </c>
      <c r="G69" s="10">
        <f t="shared" si="22"/>
        <v>0</v>
      </c>
      <c r="H69" s="10">
        <f t="shared" si="22"/>
        <v>0</v>
      </c>
      <c r="I69" s="10">
        <f t="shared" si="22"/>
        <v>0</v>
      </c>
      <c r="J69" s="10">
        <f t="shared" si="22"/>
        <v>0</v>
      </c>
      <c r="K69" s="10">
        <f t="shared" si="22"/>
        <v>0</v>
      </c>
      <c r="L69" s="10">
        <f t="shared" si="22"/>
        <v>0</v>
      </c>
      <c r="M69" s="10">
        <f t="shared" si="22"/>
        <v>0</v>
      </c>
      <c r="N69" s="10">
        <f t="shared" si="22"/>
        <v>0</v>
      </c>
    </row>
    <row r="70" spans="1:15" x14ac:dyDescent="0.25">
      <c r="A70" s="58" t="s">
        <v>86</v>
      </c>
      <c r="B70" s="101">
        <f>SUM(C70:N70)</f>
        <v>0</v>
      </c>
      <c r="C70" s="102">
        <v>0</v>
      </c>
      <c r="D70" s="103">
        <v>0</v>
      </c>
      <c r="E70" s="101">
        <f>SUM(F70:Q70)</f>
        <v>0</v>
      </c>
      <c r="F70" s="45"/>
      <c r="G70" s="29"/>
      <c r="H70" s="29"/>
      <c r="I70" s="29">
        <f>'Plantilla Ejecución-2022'!I70</f>
        <v>0</v>
      </c>
      <c r="J70" s="29">
        <f>'Plantilla Ejecución-2022'!J70</f>
        <v>0</v>
      </c>
      <c r="K70" s="29"/>
      <c r="L70" s="29"/>
      <c r="M70" s="29"/>
      <c r="N70" s="29"/>
    </row>
    <row r="71" spans="1:15" x14ac:dyDescent="0.25">
      <c r="A71" s="58" t="s">
        <v>87</v>
      </c>
      <c r="B71" s="101">
        <f t="shared" ref="B71:B72" si="23">SUM(C71:N71)</f>
        <v>0</v>
      </c>
      <c r="C71" s="102">
        <v>0</v>
      </c>
      <c r="D71" s="103">
        <v>0</v>
      </c>
      <c r="E71" s="101">
        <f t="shared" ref="E71:E72" si="24">SUM(F71:Q71)</f>
        <v>0</v>
      </c>
      <c r="F71" s="45"/>
      <c r="G71" s="29"/>
      <c r="H71" s="29"/>
      <c r="I71" s="29">
        <f>'Plantilla Ejecución-2022'!I71</f>
        <v>0</v>
      </c>
      <c r="J71" s="29">
        <f>'Plantilla Ejecución-2022'!J71</f>
        <v>0</v>
      </c>
      <c r="K71" s="29"/>
      <c r="L71" s="29"/>
      <c r="M71" s="29"/>
      <c r="N71" s="29"/>
    </row>
    <row r="72" spans="1:15" x14ac:dyDescent="0.25">
      <c r="A72" s="58" t="s">
        <v>88</v>
      </c>
      <c r="B72" s="101">
        <f t="shared" si="23"/>
        <v>0</v>
      </c>
      <c r="C72" s="102">
        <v>0</v>
      </c>
      <c r="D72" s="103">
        <v>0</v>
      </c>
      <c r="E72" s="101">
        <f t="shared" si="24"/>
        <v>0</v>
      </c>
      <c r="F72" s="45"/>
      <c r="G72" s="29"/>
      <c r="H72" s="29"/>
      <c r="I72" s="29">
        <f>'Plantilla Ejecución-2022'!I72</f>
        <v>0</v>
      </c>
      <c r="J72" s="29">
        <f>'Plantilla Ejecución-2022'!J72</f>
        <v>0</v>
      </c>
      <c r="K72" s="29"/>
      <c r="L72" s="29"/>
      <c r="M72" s="29"/>
      <c r="N72" s="29"/>
    </row>
    <row r="73" spans="1:15" x14ac:dyDescent="0.25">
      <c r="A73" s="60" t="s">
        <v>89</v>
      </c>
      <c r="B73" s="106">
        <f>B8</f>
        <v>8301514.2200000007</v>
      </c>
      <c r="C73" s="106">
        <f>C8</f>
        <v>1938822.69</v>
      </c>
      <c r="D73" s="106">
        <f>D8</f>
        <v>3946115.21</v>
      </c>
      <c r="E73" s="106">
        <f>E8</f>
        <v>2416576.3200000003</v>
      </c>
      <c r="F73" s="48"/>
      <c r="G73" s="17"/>
      <c r="H73" s="17"/>
      <c r="I73" s="17"/>
      <c r="J73" s="17"/>
      <c r="K73" s="17"/>
      <c r="L73" s="17"/>
      <c r="M73" s="17"/>
      <c r="N73" s="17"/>
    </row>
    <row r="74" spans="1:15" x14ac:dyDescent="0.25">
      <c r="A74" s="61"/>
      <c r="B74" s="107"/>
      <c r="C74" s="108"/>
      <c r="D74" s="107"/>
      <c r="E74" s="19"/>
      <c r="F74" s="49"/>
      <c r="G74" s="19"/>
      <c r="H74" s="19"/>
      <c r="I74" s="19"/>
      <c r="J74" s="19"/>
      <c r="K74" s="19"/>
      <c r="L74" s="19"/>
      <c r="M74" s="19"/>
      <c r="N74" s="19"/>
    </row>
    <row r="75" spans="1:15" x14ac:dyDescent="0.25">
      <c r="A75" s="57" t="s">
        <v>90</v>
      </c>
      <c r="B75" s="109"/>
      <c r="C75" s="109">
        <f>C76</f>
        <v>0</v>
      </c>
      <c r="D75" s="109">
        <f>D76</f>
        <v>0</v>
      </c>
      <c r="E75" s="21"/>
      <c r="F75" s="50"/>
      <c r="G75" s="21"/>
      <c r="H75" s="21"/>
      <c r="I75" s="21"/>
      <c r="J75" s="21"/>
      <c r="K75" s="21"/>
      <c r="L75" s="21"/>
      <c r="M75" s="21"/>
      <c r="N75" s="21"/>
    </row>
    <row r="76" spans="1:15" x14ac:dyDescent="0.25">
      <c r="A76" s="57" t="s">
        <v>91</v>
      </c>
      <c r="B76" s="110"/>
      <c r="C76" s="109">
        <f>C77+C78</f>
        <v>0</v>
      </c>
      <c r="D76" s="109">
        <f>D77+D78</f>
        <v>0</v>
      </c>
      <c r="E76" s="22"/>
      <c r="F76" s="51"/>
      <c r="G76" s="22"/>
      <c r="H76" s="22"/>
      <c r="I76" s="22"/>
      <c r="J76" s="22"/>
      <c r="K76" s="22"/>
      <c r="L76" s="22"/>
      <c r="M76" s="22"/>
      <c r="N76" s="22"/>
    </row>
    <row r="77" spans="1:15" x14ac:dyDescent="0.25">
      <c r="A77" s="58" t="s">
        <v>92</v>
      </c>
      <c r="B77" s="101">
        <f t="shared" ref="B77:B78" si="25">SUM(C77:N77)</f>
        <v>0</v>
      </c>
      <c r="C77" s="102">
        <v>0</v>
      </c>
      <c r="D77" s="103">
        <v>0</v>
      </c>
      <c r="E77" s="101">
        <f t="shared" ref="E77:E78" si="26">SUM(F77:Q77)</f>
        <v>0</v>
      </c>
      <c r="F77" s="45"/>
      <c r="G77" s="29"/>
      <c r="H77" s="29"/>
      <c r="I77" s="29">
        <f>'Plantilla Ejecución-2022'!I77</f>
        <v>0</v>
      </c>
      <c r="J77" s="29">
        <f>'Plantilla Ejecución-2022'!J77</f>
        <v>0</v>
      </c>
      <c r="K77" s="29"/>
      <c r="L77" s="29"/>
      <c r="M77" s="29"/>
      <c r="N77" s="29"/>
      <c r="O77" s="32"/>
    </row>
    <row r="78" spans="1:15" x14ac:dyDescent="0.25">
      <c r="A78" s="58" t="s">
        <v>93</v>
      </c>
      <c r="B78" s="101">
        <f t="shared" si="25"/>
        <v>0</v>
      </c>
      <c r="C78" s="102">
        <v>0</v>
      </c>
      <c r="D78" s="103">
        <v>0</v>
      </c>
      <c r="E78" s="101">
        <f t="shared" si="26"/>
        <v>0</v>
      </c>
      <c r="F78" s="45"/>
      <c r="G78" s="29"/>
      <c r="H78" s="29"/>
      <c r="I78" s="29">
        <f>'Plantilla Ejecución-2022'!I78</f>
        <v>0</v>
      </c>
      <c r="J78" s="29">
        <f>'Plantilla Ejecución-2022'!J78</f>
        <v>0</v>
      </c>
      <c r="K78" s="29"/>
      <c r="L78" s="29"/>
      <c r="M78" s="29"/>
      <c r="N78" s="29"/>
      <c r="O78" s="32"/>
    </row>
    <row r="79" spans="1:15" x14ac:dyDescent="0.25">
      <c r="A79" s="57" t="s">
        <v>94</v>
      </c>
      <c r="B79" s="110"/>
      <c r="C79" s="109">
        <f>C80+C81</f>
        <v>0</v>
      </c>
      <c r="D79" s="109">
        <f>D80+D81</f>
        <v>0</v>
      </c>
      <c r="E79" s="22"/>
      <c r="F79" s="51"/>
      <c r="G79" s="22"/>
      <c r="H79" s="22"/>
      <c r="I79" s="22"/>
      <c r="J79" s="22"/>
      <c r="K79" s="22"/>
      <c r="L79" s="22"/>
      <c r="M79" s="22"/>
      <c r="N79" s="22"/>
    </row>
    <row r="80" spans="1:15" x14ac:dyDescent="0.25">
      <c r="A80" s="58" t="s">
        <v>95</v>
      </c>
      <c r="B80" s="101">
        <f t="shared" ref="B80:B81" si="27">SUM(C80:N80)</f>
        <v>0</v>
      </c>
      <c r="C80" s="102">
        <v>0</v>
      </c>
      <c r="D80" s="103">
        <v>0</v>
      </c>
      <c r="E80" s="101">
        <f t="shared" ref="E80:E81" si="28">SUM(F80:Q80)</f>
        <v>0</v>
      </c>
      <c r="F80" s="45"/>
      <c r="G80" s="29"/>
      <c r="H80" s="29"/>
      <c r="I80" s="29">
        <f>'Plantilla Ejecución-2022'!I80</f>
        <v>0</v>
      </c>
      <c r="J80" s="29">
        <f>'Plantilla Ejecución-2022'!J80</f>
        <v>0</v>
      </c>
      <c r="K80" s="29"/>
      <c r="L80" s="29"/>
      <c r="M80" s="29"/>
      <c r="N80" s="29"/>
    </row>
    <row r="81" spans="1:14" x14ac:dyDescent="0.25">
      <c r="A81" s="58" t="s">
        <v>96</v>
      </c>
      <c r="B81" s="101">
        <f t="shared" si="27"/>
        <v>0</v>
      </c>
      <c r="C81" s="102">
        <v>0</v>
      </c>
      <c r="D81" s="103">
        <v>0</v>
      </c>
      <c r="E81" s="101">
        <f t="shared" si="28"/>
        <v>0</v>
      </c>
      <c r="F81" s="45"/>
      <c r="G81" s="29"/>
      <c r="H81" s="29"/>
      <c r="I81" s="29">
        <f>'Plantilla Ejecución-2022'!I81</f>
        <v>0</v>
      </c>
      <c r="J81" s="29">
        <f>'Plantilla Ejecución-2022'!J81</f>
        <v>0</v>
      </c>
      <c r="K81" s="29"/>
      <c r="L81" s="29"/>
      <c r="M81" s="29"/>
      <c r="N81" s="29"/>
    </row>
    <row r="82" spans="1:14" x14ac:dyDescent="0.25">
      <c r="A82" s="57" t="s">
        <v>97</v>
      </c>
      <c r="B82" s="110"/>
      <c r="C82" s="109">
        <f>C83</f>
        <v>0</v>
      </c>
      <c r="D82" s="109">
        <f>D83</f>
        <v>0</v>
      </c>
      <c r="E82" s="22"/>
      <c r="F82" s="51"/>
      <c r="G82" s="22"/>
      <c r="H82" s="22"/>
      <c r="I82" s="22"/>
      <c r="J82" s="22"/>
      <c r="K82" s="22"/>
      <c r="L82" s="22"/>
      <c r="M82" s="22"/>
      <c r="N82" s="22"/>
    </row>
    <row r="83" spans="1:14" x14ac:dyDescent="0.25">
      <c r="A83" s="58" t="s">
        <v>98</v>
      </c>
      <c r="B83" s="101">
        <f t="shared" ref="B83" si="29">SUM(C83:N83)</f>
        <v>0</v>
      </c>
      <c r="C83" s="102">
        <v>0</v>
      </c>
      <c r="D83" s="103">
        <v>0</v>
      </c>
      <c r="E83" s="101">
        <f t="shared" ref="E83" si="30">SUM(F83:Q83)</f>
        <v>0</v>
      </c>
      <c r="F83" s="45"/>
      <c r="G83" s="29"/>
      <c r="H83" s="29"/>
      <c r="I83" s="29">
        <f>'Plantilla Ejecución-2022'!I83</f>
        <v>0</v>
      </c>
      <c r="J83" s="29">
        <f>'Plantilla Ejecución-2022'!J83</f>
        <v>0</v>
      </c>
      <c r="K83" s="29"/>
      <c r="L83" s="29"/>
      <c r="M83" s="29"/>
      <c r="N83" s="29"/>
    </row>
    <row r="84" spans="1:14" x14ac:dyDescent="0.25">
      <c r="A84" s="60" t="s">
        <v>99</v>
      </c>
      <c r="B84" s="111"/>
      <c r="C84" s="106">
        <f>C76+C79+C82</f>
        <v>0</v>
      </c>
      <c r="D84" s="106">
        <f>D76+D79+D82</f>
        <v>0</v>
      </c>
      <c r="E84" s="17"/>
      <c r="F84" s="48"/>
      <c r="G84" s="17"/>
      <c r="H84" s="17"/>
      <c r="I84" s="17"/>
      <c r="J84" s="17"/>
      <c r="K84" s="17"/>
      <c r="L84" s="17"/>
      <c r="M84" s="17"/>
      <c r="N84" s="17"/>
    </row>
    <row r="85" spans="1:14" x14ac:dyDescent="0.25">
      <c r="A85" s="34"/>
      <c r="B85" s="107"/>
      <c r="C85" s="107"/>
      <c r="D85" s="107"/>
      <c r="E85" s="14"/>
      <c r="F85" s="52"/>
      <c r="G85" s="14"/>
      <c r="H85" s="14"/>
      <c r="I85" s="14"/>
      <c r="J85" s="14"/>
      <c r="K85" s="14"/>
      <c r="L85" s="14"/>
      <c r="M85" s="14"/>
      <c r="N85" s="14"/>
    </row>
    <row r="86" spans="1:14" ht="15.75" x14ac:dyDescent="0.25">
      <c r="A86" s="62" t="s">
        <v>100</v>
      </c>
      <c r="B86" s="112">
        <f>B73+B84</f>
        <v>8301514.2200000007</v>
      </c>
      <c r="C86" s="112">
        <f>C73+C84</f>
        <v>1938822.69</v>
      </c>
      <c r="D86" s="112">
        <f>D73+D84</f>
        <v>3946115.21</v>
      </c>
      <c r="E86" s="112">
        <f>E73+E84</f>
        <v>2416576.3200000003</v>
      </c>
      <c r="F86" s="53"/>
      <c r="G86" s="24"/>
      <c r="H86" s="24"/>
      <c r="I86" s="24"/>
      <c r="J86" s="24"/>
      <c r="K86" s="24"/>
      <c r="L86" s="24"/>
      <c r="M86" s="24"/>
      <c r="N86" s="24"/>
    </row>
    <row r="87" spans="1:14" x14ac:dyDescent="0.25">
      <c r="E87" s="34"/>
    </row>
    <row r="88" spans="1:14" x14ac:dyDescent="0.25">
      <c r="E88" s="34"/>
    </row>
    <row r="89" spans="1:14" x14ac:dyDescent="0.25">
      <c r="E89" s="34"/>
    </row>
    <row r="91" spans="1:14" x14ac:dyDescent="0.25">
      <c r="A91" s="33" t="s">
        <v>110</v>
      </c>
      <c r="B91" s="33"/>
      <c r="C91" s="33"/>
      <c r="D91" s="33"/>
      <c r="G91" s="33"/>
    </row>
    <row r="92" spans="1:14" x14ac:dyDescent="0.25">
      <c r="A92" s="35" t="s">
        <v>126</v>
      </c>
      <c r="B92" s="35"/>
      <c r="C92" s="35"/>
      <c r="D92" s="35"/>
      <c r="G92" s="35"/>
    </row>
    <row r="93" spans="1:14" x14ac:dyDescent="0.25">
      <c r="A93" s="34" t="s">
        <v>127</v>
      </c>
      <c r="B93" s="34"/>
      <c r="C93" s="34"/>
      <c r="D93" s="34"/>
      <c r="G93" s="34"/>
    </row>
    <row r="94" spans="1:14" x14ac:dyDescent="0.25">
      <c r="D94" s="33"/>
      <c r="E94" s="33"/>
      <c r="F94" s="33"/>
      <c r="I94" s="33"/>
    </row>
    <row r="95" spans="1:14" x14ac:dyDescent="0.25">
      <c r="D95" s="33"/>
      <c r="E95" s="33"/>
      <c r="F95" s="33"/>
      <c r="I95" s="33"/>
    </row>
    <row r="96" spans="1:14" x14ac:dyDescent="0.25">
      <c r="D96" s="35"/>
      <c r="E96" s="35"/>
      <c r="F96" s="35"/>
      <c r="I96" s="35"/>
    </row>
    <row r="97" spans="1:9" x14ac:dyDescent="0.25">
      <c r="A97" s="36" t="s">
        <v>101</v>
      </c>
      <c r="D97" s="34"/>
      <c r="E97" s="34"/>
      <c r="F97" s="34"/>
      <c r="I97" s="34"/>
    </row>
    <row r="98" spans="1:9" x14ac:dyDescent="0.25">
      <c r="A98" s="36" t="s">
        <v>138</v>
      </c>
    </row>
    <row r="99" spans="1:9" x14ac:dyDescent="0.25">
      <c r="A99" s="36" t="s">
        <v>139</v>
      </c>
    </row>
    <row r="100" spans="1:9" x14ac:dyDescent="0.25">
      <c r="A100" s="40" t="s">
        <v>1</v>
      </c>
    </row>
    <row r="101" spans="1:9" x14ac:dyDescent="0.25">
      <c r="A101" s="41" t="s">
        <v>3</v>
      </c>
    </row>
    <row r="102" spans="1:9" x14ac:dyDescent="0.25">
      <c r="A102" s="41" t="s">
        <v>103</v>
      </c>
    </row>
    <row r="103" spans="1:9" x14ac:dyDescent="0.25">
      <c r="A103" s="36" t="s">
        <v>104</v>
      </c>
    </row>
    <row r="104" spans="1:9" x14ac:dyDescent="0.25">
      <c r="A104" s="41" t="s">
        <v>6</v>
      </c>
    </row>
    <row r="105" spans="1:9" x14ac:dyDescent="0.25">
      <c r="A105" s="41" t="s">
        <v>8</v>
      </c>
    </row>
    <row r="106" spans="1:9" x14ac:dyDescent="0.25">
      <c r="A106" s="41" t="s">
        <v>9</v>
      </c>
    </row>
  </sheetData>
  <mergeCells count="5">
    <mergeCell ref="A1:N1"/>
    <mergeCell ref="A2:N2"/>
    <mergeCell ref="A3:N3"/>
    <mergeCell ref="A4:N4"/>
    <mergeCell ref="A5:N5"/>
  </mergeCells>
  <pageMargins left="0.74803149606299213" right="0.23622047244094491" top="0.74803149606299213" bottom="0.74803149606299213" header="0.31496062992125984" footer="0.31496062992125984"/>
  <pageSetup paperSize="9" scale="67" orientation="portrait" r:id="rId1"/>
  <colBreaks count="2" manualBreakCount="2">
    <brk id="5" max="106" man="1"/>
    <brk id="2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Plantilla Presupuesto 2022</vt:lpstr>
      <vt:lpstr>Plantilla Ejecución-2022</vt:lpstr>
      <vt:lpstr>Plantilla Ejecución-2022 (oai)</vt:lpstr>
      <vt:lpstr>Hoja1</vt:lpstr>
      <vt:lpstr>'Plantilla Ejecución-2022'!Área_de_impresión</vt:lpstr>
      <vt:lpstr>'Plantilla Ejecución-2022 (oai)'!Área_de_impresión</vt:lpstr>
      <vt:lpstr>'Plantilla Presupuesto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2022-04-27T15:53:33Z</dcterms:modified>
</cp:coreProperties>
</file>